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2405" activeTab="1"/>
  </bookViews>
  <sheets>
    <sheet name="EclipseAR_" sheetId="1" r:id="rId1"/>
    <sheet name="EclipseAR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<sst xmlns="http://schemas.openxmlformats.org/spreadsheetml/2006/main" count="30" uniqueCount="29">
  <si>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IR</t>
  </si>
  <si>
    <t>PR_Dyn</t>
  </si>
  <si>
    <t>PR_Dyn_Binary</t>
  </si>
  <si>
    <t>HITS_Aut_Dyn</t>
  </si>
  <si>
    <t>HITS_Hub_Dyn</t>
  </si>
  <si>
    <t>HITS_Aut_Dyn_Binary</t>
  </si>
  <si>
    <t>HITS_Hub_Dyn_Binary</t>
  </si>
  <si>
    <t>IR+Dyn</t>
  </si>
  <si>
    <t>Count</t>
  </si>
  <si>
    <t>Min</t>
  </si>
  <si>
    <t>Median</t>
  </si>
  <si>
    <t>Max</t>
  </si>
  <si>
    <t>Mean</t>
  </si>
  <si>
    <t>SD</t>
  </si>
  <si>
    <t>Line Width</t>
  </si>
  <si>
    <t>Minimum</t>
  </si>
  <si>
    <t>First Quartile</t>
  </si>
  <si>
    <t>Second Quartile</t>
  </si>
  <si>
    <t>Third Quartile</t>
  </si>
  <si>
    <t>Fourth Quartile</t>
  </si>
  <si>
    <t>Maximum</t>
  </si>
  <si>
    <t>Fourth Quartile -</t>
  </si>
  <si>
    <t>Third Quartile -</t>
  </si>
  <si>
    <t>Median -</t>
  </si>
  <si>
    <t>Second Quartile -</t>
  </si>
  <si>
    <t>First Quartile -</t>
  </si>
  <si>
    <t>Whisker</t>
  </si>
  <si>
    <t>Whisker-</t>
  </si>
  <si>
    <t>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</si>
</sst>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&quot;th&quot;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55">
      <alignment/>
      <protection/>
    </xf>
    <xf numFmtId="11" fontId="3" fillId="0" borderId="0" xfId="55" applyNumberFormat="1">
      <alignment/>
      <protection/>
    </xf>
    <xf numFmtId="1" fontId="3" fillId="0" borderId="0" xfId="55" applyNumberFormat="1">
      <alignment/>
      <protection/>
    </xf>
    <xf numFmtId="1" fontId="3" fillId="0" borderId="0" xfId="55" applyNumberFormat="1" applyFont="1">
      <alignment/>
      <protection/>
    </xf>
    <xf numFmtId="9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right"/>
    </xf>
    <xf numFmtId="1" fontId="3" fillId="0" borderId="0" xfId="55" applyNumberFormat="1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3125"/>
          <c:w val="0.896"/>
          <c:h val="0.92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EclipseAR_!$B$31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EclipseAR_!$C$21:$J$21</c:f>
              <c:strCache/>
            </c:strRef>
          </c:cat>
          <c:val>
            <c:numRef>
              <c:f>EclipseAR_!$C$31:$J$31</c:f>
              <c:numCache/>
            </c:numRef>
          </c:val>
        </c:ser>
        <c:ser>
          <c:idx val="3"/>
          <c:order val="3"/>
          <c:tx>
            <c:strRef>
              <c:f>EclipseAR_!$B$32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EclipseAR_!$C$21:$J$21</c:f>
              <c:strCache/>
            </c:strRef>
          </c:cat>
          <c:val>
            <c:numRef>
              <c:f>EclipseAR_!$C$32:$J$32</c:f>
              <c:numCache/>
            </c:numRef>
          </c:val>
        </c:ser>
        <c:ser>
          <c:idx val="4"/>
          <c:order val="4"/>
          <c:tx>
            <c:strRef>
              <c:f>EclipseAR_!$B$33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EclipseAR_!$C$21:$J$21</c:f>
              <c:strCache/>
            </c:strRef>
          </c:cat>
          <c:val>
            <c:numRef>
              <c:f>EclipseAR_!$C$33:$J$33</c:f>
              <c:numCache/>
            </c:numRef>
          </c:val>
        </c:ser>
        <c:ser>
          <c:idx val="5"/>
          <c:order val="5"/>
          <c:tx>
            <c:strRef>
              <c:f>EclipseAR_!$B$34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EclipseAR_!$C$21:$J$21</c:f>
              <c:strCache/>
            </c:strRef>
          </c:cat>
          <c:val>
            <c:numRef>
              <c:f>EclipseAR_!$C$34:$J$34</c:f>
              <c:numCache/>
            </c:numRef>
          </c:val>
        </c:ser>
        <c:ser>
          <c:idx val="6"/>
          <c:order val="6"/>
          <c:tx>
            <c:strRef>
              <c:f>EclipseAR_!$B$35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EclipseAR_!$C$21:$J$21</c:f>
              <c:strCache/>
            </c:strRef>
          </c:cat>
          <c:val>
            <c:numRef>
              <c:f>EclipseAR_!$C$35:$J$35</c:f>
              <c:numCache/>
            </c:numRef>
          </c:val>
        </c:ser>
        <c:ser>
          <c:idx val="7"/>
          <c:order val="7"/>
          <c:tx>
            <c:strRef>
              <c:f>EclipseAR_!$B$37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EclipseAR_!$C$21:$J$21</c:f>
              <c:strCache/>
            </c:strRef>
          </c:cat>
          <c:val>
            <c:numRef>
              <c:f>EclipseAR_!$C$37:$J$37</c:f>
              <c:numCache/>
            </c:numRef>
          </c:val>
        </c:ser>
        <c:ser>
          <c:idx val="8"/>
          <c:order val="8"/>
          <c:tx>
            <c:strRef>
              <c:f>EclipseAR_!$B$38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EclipseAR_!$C$21:$J$21</c:f>
              <c:strCache/>
            </c:strRef>
          </c:cat>
          <c:val>
            <c:numRef>
              <c:f>EclipseAR_!$C$38:$J$38</c:f>
              <c:numCache/>
            </c:numRef>
          </c:val>
        </c:ser>
        <c:ser>
          <c:idx val="9"/>
          <c:order val="9"/>
          <c:tx>
            <c:strRef>
              <c:f>EclipseAR_!$B$39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EclipseAR_!$C$21:$J$21</c:f>
              <c:strCache/>
            </c:strRef>
          </c:cat>
          <c:val>
            <c:numRef>
              <c:f>EclipseAR_!$C$39:$J$39</c:f>
              <c:numCache/>
            </c:numRef>
          </c:val>
        </c:ser>
        <c:ser>
          <c:idx val="10"/>
          <c:order val="10"/>
          <c:tx>
            <c:strRef>
              <c:f>EclipseAR_!$B$40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EclipseAR_!$C$21:$J$21</c:f>
              <c:strCache/>
            </c:strRef>
          </c:cat>
          <c:val>
            <c:numRef>
              <c:f>EclipseAR_!$C$40:$J$40</c:f>
              <c:numCache/>
            </c:numRef>
          </c:val>
        </c:ser>
        <c:ser>
          <c:idx val="11"/>
          <c:order val="11"/>
          <c:tx>
            <c:strRef>
              <c:f>EclipseAR_!$B$41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EclipseAR_!$C$21:$J$21</c:f>
              <c:strCache/>
            </c:strRef>
          </c:cat>
          <c:val>
            <c:numRef>
              <c:f>EclipseAR_!$C$41:$J$41</c:f>
              <c:numCache/>
            </c:numRef>
          </c:val>
        </c:ser>
        <c:overlap val="100"/>
        <c:axId val="44416273"/>
        <c:axId val="64202138"/>
      </c:barChart>
      <c:lineChart>
        <c:grouping val="standard"/>
        <c:varyColors val="0"/>
        <c:ser>
          <c:idx val="0"/>
          <c:order val="0"/>
          <c:tx>
            <c:strRef>
              <c:f>EclipseAR_!$B$24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EclipseAR_!$C$44:$J$44</c:f>
                <c:numCache>
                  <c:ptCount val="8"/>
                  <c:pt idx="0">
                    <c:v>3174.5</c:v>
                  </c:pt>
                  <c:pt idx="1">
                    <c:v>118.75</c:v>
                  </c:pt>
                  <c:pt idx="2">
                    <c:v>1434.5</c:v>
                  </c:pt>
                  <c:pt idx="3">
                    <c:v>1485</c:v>
                  </c:pt>
                  <c:pt idx="4">
                    <c:v>855.5</c:v>
                  </c:pt>
                  <c:pt idx="5">
                    <c:v>1014.75</c:v>
                  </c:pt>
                  <c:pt idx="6">
                    <c:v>534.25</c:v>
                  </c:pt>
                  <c:pt idx="7">
                    <c:v>560.25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EclipseAR_!$C$21:$J$21</c:f>
              <c:strCache/>
            </c:strRef>
          </c:cat>
          <c:val>
            <c:numRef>
              <c:f>EclipseAR_!$C$24:$J$24</c:f>
              <c:numCache/>
            </c:numRef>
          </c:val>
          <c:smooth val="0"/>
        </c:ser>
        <c:ser>
          <c:idx val="1"/>
          <c:order val="1"/>
          <c:tx>
            <c:strRef>
              <c:f>EclipseAR_!$B$26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EclipseAR_!$C$43:$J$43</c:f>
                <c:numCache>
                  <c:ptCount val="8"/>
                  <c:pt idx="0">
                    <c:v>94460</c:v>
                  </c:pt>
                  <c:pt idx="1">
                    <c:v>4124.75</c:v>
                  </c:pt>
                  <c:pt idx="2">
                    <c:v>3738.5</c:v>
                  </c:pt>
                  <c:pt idx="3">
                    <c:v>3898.75</c:v>
                  </c:pt>
                  <c:pt idx="4">
                    <c:v>3774.75</c:v>
                  </c:pt>
                  <c:pt idx="5">
                    <c:v>3760.75</c:v>
                  </c:pt>
                  <c:pt idx="6">
                    <c:v>3245.25</c:v>
                  </c:pt>
                  <c:pt idx="7">
                    <c:v>3297.25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EclipseAR_!$C$21:$J$21</c:f>
              <c:strCache/>
            </c:strRef>
          </c:cat>
          <c:val>
            <c:numRef>
              <c:f>EclipseAR_!$C$26:$J$26</c:f>
              <c:numCache/>
            </c:numRef>
          </c:val>
          <c:smooth val="0"/>
        </c:ser>
        <c:ser>
          <c:idx val="12"/>
          <c:order val="12"/>
          <c:tx>
            <c:strRef>
              <c:f>EclipseAR_!$B$45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EclipseAR_!$C$21:$J$21</c:f>
              <c:strCache/>
            </c:strRef>
          </c:cat>
          <c:val>
            <c:numRef>
              <c:f>EclipseAR_!$C$45:$J$45</c:f>
              <c:numCache/>
            </c:numRef>
          </c:val>
          <c:smooth val="0"/>
        </c:ser>
        <c:axId val="44416273"/>
        <c:axId val="64202138"/>
      </c:lineChart>
      <c:catAx>
        <c:axId val="4441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02138"/>
        <c:crosses val="autoZero"/>
        <c:auto val="1"/>
        <c:lblOffset val="100"/>
        <c:tickLblSkip val="1"/>
        <c:noMultiLvlLbl val="0"/>
      </c:catAx>
      <c:valAx>
        <c:axId val="64202138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444162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1</xdr:row>
      <xdr:rowOff>76200</xdr:rowOff>
    </xdr:from>
    <xdr:to>
      <xdr:col>22</xdr:col>
      <xdr:colOff>581025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6696075" y="238125"/>
        <a:ext cx="729615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J46"/>
  <sheetViews>
    <sheetView zoomScalePageLayoutView="0" workbookViewId="0" topLeftCell="A1">
      <selection activeCell="G13" sqref="G13"/>
    </sheetView>
  </sheetViews>
  <sheetFormatPr defaultColWidth="9.140625" defaultRowHeight="12.75"/>
  <sheetData>
    <row r="21" spans="3:10" ht="12.75">
      <c r="C21" s="8" t="str">
        <f>EclipseAR!$A$1</f>
        <v>IR</v>
      </c>
      <c r="D21" s="10" t="str">
        <f>EclipseAR!$B$1</f>
        <v>IR+Dyn</v>
      </c>
      <c r="E21" s="8" t="str">
        <f>EclipseAR!$C$1</f>
        <v>PR_Dyn</v>
      </c>
      <c r="F21" s="8" t="str">
        <f>EclipseAR!$D$1</f>
        <v>PR_Dyn_Binary</v>
      </c>
      <c r="G21" s="8" t="str">
        <f>EclipseAR!$E$1</f>
        <v>HITS_Aut_Dyn</v>
      </c>
      <c r="H21" s="8" t="str">
        <f>EclipseAR!$F$1</f>
        <v>HITS_Aut_Dyn_Binary</v>
      </c>
      <c r="I21" s="8" t="str">
        <f>EclipseAR!$G$1</f>
        <v>HITS_Hub_Dyn</v>
      </c>
      <c r="J21" s="8" t="str">
        <f>EclipseAR!$H$1</f>
        <v>HITS_Hub_Dyn_Binary</v>
      </c>
    </row>
    <row r="22" spans="1:10" ht="12.75">
      <c r="A22" s="13"/>
      <c r="B22" s="11" t="s">
        <v>8</v>
      </c>
      <c r="C22">
        <f>COUNT(EclipseAR!$A$2:$A$121)</f>
        <v>118</v>
      </c>
      <c r="D22">
        <f>COUNT(EclipseAR!$B$2:$B$121)</f>
        <v>76</v>
      </c>
      <c r="E22">
        <f>COUNT(EclipseAR!$C$2:$C$121)</f>
        <v>76</v>
      </c>
      <c r="F22">
        <f>COUNT(EclipseAR!$D$2:$D$121)</f>
        <v>76</v>
      </c>
      <c r="G22">
        <f>COUNT(EclipseAR!$E$2:$E$121)</f>
        <v>76</v>
      </c>
      <c r="H22">
        <f>COUNT(EclipseAR!$F$2:$F$121)</f>
        <v>76</v>
      </c>
      <c r="I22">
        <f>COUNT(EclipseAR!$G$2:$G$121)</f>
        <v>76</v>
      </c>
      <c r="J22">
        <f>COUNT(EclipseAR!$H$2:$H$121)</f>
        <v>76</v>
      </c>
    </row>
    <row r="23" spans="1:10" ht="12.75">
      <c r="A23" s="9">
        <f>MIN(C23:J23)</f>
        <v>1</v>
      </c>
      <c r="B23" s="11" t="s">
        <v>9</v>
      </c>
      <c r="C23" s="7">
        <f>MIN(EclipseAR!$A$2:$A$121)</f>
        <v>2</v>
      </c>
      <c r="D23">
        <f>MIN(EclipseAR!$B$2:$B$121)</f>
        <v>1</v>
      </c>
      <c r="E23" s="7">
        <f>MIN(EclipseAR!$C$2:$C$121)</f>
        <v>283</v>
      </c>
      <c r="F23">
        <f>MIN(EclipseAR!$D$2:$D$121)</f>
        <v>305</v>
      </c>
      <c r="G23">
        <f>MIN(EclipseAR!$E$2:$E$121)</f>
        <v>299</v>
      </c>
      <c r="H23">
        <f>MIN(EclipseAR!$F$2:$F$121)</f>
        <v>85</v>
      </c>
      <c r="I23">
        <f>MIN(EclipseAR!$G$2:$G$121)</f>
        <v>15</v>
      </c>
      <c r="J23">
        <f>MIN(EclipseAR!$H$2:$H$121)</f>
        <v>4</v>
      </c>
    </row>
    <row r="24" spans="1:10" ht="12.75">
      <c r="A24" s="13"/>
      <c r="B24" s="14">
        <v>25</v>
      </c>
      <c r="C24">
        <f>PERCENTILE(EclipseAR!$A$2:$A$121,$B24/100)</f>
        <v>3176.5</v>
      </c>
      <c r="D24">
        <f>PERCENTILE(EclipseAR!$B$2:$B$121,$B24/100)</f>
        <v>119.75</v>
      </c>
      <c r="E24">
        <f>PERCENTILE(EclipseAR!$C$2:$C$121,$B24/100)</f>
        <v>1717.5</v>
      </c>
      <c r="F24">
        <f>PERCENTILE(EclipseAR!$D$2:$D$121,$B24/100)</f>
        <v>1790</v>
      </c>
      <c r="G24">
        <f>PERCENTILE(EclipseAR!$E$2:$E$121,$B24/100)</f>
        <v>1154.5</v>
      </c>
      <c r="H24">
        <f>PERCENTILE(EclipseAR!$F$2:$F$121,$B24/100)</f>
        <v>1099.75</v>
      </c>
      <c r="I24">
        <f>PERCENTILE(EclipseAR!$G$2:$G$121,$B24/100)</f>
        <v>549.25</v>
      </c>
      <c r="J24">
        <f>PERCENTILE(EclipseAR!$H$2:$H$121,$B24/100)</f>
        <v>564.25</v>
      </c>
    </row>
    <row r="25" spans="1:10" ht="12.75">
      <c r="A25" s="9">
        <f>A27-A23</f>
        <v>118345</v>
      </c>
      <c r="B25" s="11" t="s">
        <v>10</v>
      </c>
      <c r="C25" s="7">
        <f>MEDIAN(EclipseAR!$A$2:$A$121)</f>
        <v>9334</v>
      </c>
      <c r="D25">
        <f>MEDIAN(EclipseAR!$B$2:$B$121)</f>
        <v>324</v>
      </c>
      <c r="E25" s="7">
        <f>MEDIAN(EclipseAR!$C$2:$C$121)</f>
        <v>2571</v>
      </c>
      <c r="F25">
        <f>MEDIAN(EclipseAR!$D$2:$D$121)</f>
        <v>2574.5</v>
      </c>
      <c r="G25">
        <f>MEDIAN(EclipseAR!$E$2:$E$121)</f>
        <v>2089.5</v>
      </c>
      <c r="H25">
        <f>MEDIAN(EclipseAR!$F$2:$F$121)</f>
        <v>1732</v>
      </c>
      <c r="I25">
        <f>MEDIAN(EclipseAR!$G$2:$G$121)</f>
        <v>1171.5</v>
      </c>
      <c r="J25">
        <f>MEDIAN(EclipseAR!$H$2:$H$121)</f>
        <v>1000</v>
      </c>
    </row>
    <row r="26" spans="1:10" ht="12.75">
      <c r="A26" s="13"/>
      <c r="B26" s="14">
        <v>75</v>
      </c>
      <c r="C26">
        <f>PERCENTILE(EclipseAR!$A$2:$A$121,$B26/100)</f>
        <v>23886</v>
      </c>
      <c r="D26">
        <f>PERCENTILE(EclipseAR!$B$2:$B$121,$B26/100)</f>
        <v>623.25</v>
      </c>
      <c r="E26">
        <f>PERCENTILE(EclipseAR!$C$2:$C$121,$B26/100)</f>
        <v>3857.5</v>
      </c>
      <c r="F26">
        <f>PERCENTILE(EclipseAR!$D$2:$D$121,$B26/100)</f>
        <v>3982.25</v>
      </c>
      <c r="G26">
        <f>PERCENTILE(EclipseAR!$E$2:$E$121,$B26/100)</f>
        <v>3057.25</v>
      </c>
      <c r="H26">
        <f>PERCENTILE(EclipseAR!$F$2:$F$121,$B26/100)</f>
        <v>3071.25</v>
      </c>
      <c r="I26">
        <f>PERCENTILE(EclipseAR!$G$2:$G$121,$B26/100)</f>
        <v>1941.75</v>
      </c>
      <c r="J26">
        <f>PERCENTILE(EclipseAR!$H$2:$H$121,$B26/100)</f>
        <v>1889.75</v>
      </c>
    </row>
    <row r="27" spans="1:10" ht="12.75">
      <c r="A27" s="9">
        <f>MAX(C27:J27)</f>
        <v>118346</v>
      </c>
      <c r="B27" s="11" t="s">
        <v>11</v>
      </c>
      <c r="C27" s="7">
        <f>MAX(EclipseAR!$A$2:$A$121)</f>
        <v>118346</v>
      </c>
      <c r="D27">
        <f>MAX(EclipseAR!$B$2:$B$121)</f>
        <v>4748</v>
      </c>
      <c r="E27" s="7">
        <f>MAX(EclipseAR!$C$2:$C$121)</f>
        <v>7596</v>
      </c>
      <c r="F27">
        <f>MAX(EclipseAR!$D$2:$D$121)</f>
        <v>7881</v>
      </c>
      <c r="G27">
        <f>MAX(EclipseAR!$E$2:$E$121)</f>
        <v>6832</v>
      </c>
      <c r="H27">
        <f>MAX(EclipseAR!$F$2:$F$121)</f>
        <v>6832</v>
      </c>
      <c r="I27">
        <f>MAX(EclipseAR!$G$2:$G$121)</f>
        <v>5187</v>
      </c>
      <c r="J27">
        <f>MAX(EclipseAR!$H$2:$H$121)</f>
        <v>5187</v>
      </c>
    </row>
    <row r="28" spans="1:10" ht="12.75">
      <c r="A28" s="13"/>
      <c r="B28" s="11" t="s">
        <v>12</v>
      </c>
      <c r="C28" s="7">
        <f>AVERAGE(EclipseAR!$A$2:$A$121)</f>
        <v>20030.762711864405</v>
      </c>
      <c r="D28">
        <f>AVERAGE(EclipseAR!$B$2:$B$121)</f>
        <v>711.2368421052631</v>
      </c>
      <c r="E28" s="7">
        <f>AVERAGE(EclipseAR!$C$2:$C$121)</f>
        <v>2893.565789473684</v>
      </c>
      <c r="F28">
        <f>AVERAGE(EclipseAR!$D$2:$D$121)</f>
        <v>2914.3684210526317</v>
      </c>
      <c r="G28">
        <f>AVERAGE(EclipseAR!$E$2:$E$121)</f>
        <v>2277.3026315789475</v>
      </c>
      <c r="H28">
        <f>AVERAGE(EclipseAR!$F$2:$F$121)</f>
        <v>2081.065789473684</v>
      </c>
      <c r="I28">
        <f>AVERAGE(EclipseAR!$G$2:$G$121)</f>
        <v>1458.8947368421052</v>
      </c>
      <c r="J28">
        <f>AVERAGE(EclipseAR!$H$2:$H$121)</f>
        <v>1327.9473684210527</v>
      </c>
    </row>
    <row r="29" spans="1:10" ht="12.75">
      <c r="A29" s="13"/>
      <c r="B29" s="11" t="s">
        <v>13</v>
      </c>
      <c r="C29">
        <f>STDEV(EclipseAR!$A$2:$A$121)</f>
        <v>25489.744259304596</v>
      </c>
      <c r="D29">
        <f>STDEV(EclipseAR!$B$2:$B$121)</f>
        <v>1119.6472881334378</v>
      </c>
      <c r="E29">
        <f>STDEV(EclipseAR!$C$2:$C$121)</f>
        <v>1746.6911143494626</v>
      </c>
      <c r="F29">
        <f>STDEV(EclipseAR!$D$2:$D$121)</f>
        <v>1748.5505680771166</v>
      </c>
      <c r="G29">
        <f>STDEV(EclipseAR!$E$2:$E$121)</f>
        <v>1422.6980379521801</v>
      </c>
      <c r="H29">
        <f>STDEV(EclipseAR!$F$2:$F$121)</f>
        <v>1381.6999513693395</v>
      </c>
      <c r="I29">
        <f>STDEV(EclipseAR!$G$2:$G$121)</f>
        <v>1167.3404139775437</v>
      </c>
      <c r="J29">
        <f>STDEV(EclipseAR!$H$2:$H$121)</f>
        <v>1100.3380679862207</v>
      </c>
    </row>
    <row r="30" spans="1:10" ht="12.75">
      <c r="A30" s="13">
        <v>0.01</v>
      </c>
      <c r="B30" s="12" t="s">
        <v>14</v>
      </c>
      <c r="C30" s="13"/>
      <c r="D30" s="13"/>
      <c r="E30" s="13"/>
      <c r="F30" s="13"/>
      <c r="G30" s="13"/>
      <c r="H30" s="13"/>
      <c r="I30" s="13"/>
      <c r="J30" s="13"/>
    </row>
    <row r="31" spans="1:10" ht="12.75">
      <c r="A31" s="13"/>
      <c r="B31" s="12" t="s">
        <v>15</v>
      </c>
      <c r="C31" s="13">
        <f aca="true" t="shared" si="0" ref="C31:J31">IF(C23&gt;0,C23,0)</f>
        <v>2</v>
      </c>
      <c r="D31" s="13">
        <f t="shared" si="0"/>
        <v>1</v>
      </c>
      <c r="E31" s="13">
        <f t="shared" si="0"/>
        <v>283</v>
      </c>
      <c r="F31" s="13">
        <f t="shared" si="0"/>
        <v>305</v>
      </c>
      <c r="G31" s="13">
        <f t="shared" si="0"/>
        <v>299</v>
      </c>
      <c r="H31" s="13">
        <f t="shared" si="0"/>
        <v>85</v>
      </c>
      <c r="I31" s="13">
        <f t="shared" si="0"/>
        <v>15</v>
      </c>
      <c r="J31" s="13">
        <f t="shared" si="0"/>
        <v>4</v>
      </c>
    </row>
    <row r="32" spans="1:10" ht="12.75">
      <c r="A32" s="13"/>
      <c r="B32" s="12" t="s">
        <v>16</v>
      </c>
      <c r="C32" s="13">
        <f aca="true" t="shared" si="1" ref="C32:J32">IF(C24&gt;0,IF(C23&gt;0,C24-C23,C24),0)</f>
        <v>3174.5</v>
      </c>
      <c r="D32" s="13">
        <f t="shared" si="1"/>
        <v>118.75</v>
      </c>
      <c r="E32" s="13">
        <f t="shared" si="1"/>
        <v>1434.5</v>
      </c>
      <c r="F32" s="13">
        <f t="shared" si="1"/>
        <v>1485</v>
      </c>
      <c r="G32" s="13">
        <f t="shared" si="1"/>
        <v>855.5</v>
      </c>
      <c r="H32" s="13">
        <f t="shared" si="1"/>
        <v>1014.75</v>
      </c>
      <c r="I32" s="13">
        <f t="shared" si="1"/>
        <v>534.25</v>
      </c>
      <c r="J32" s="13">
        <f t="shared" si="1"/>
        <v>560.25</v>
      </c>
    </row>
    <row r="33" spans="1:10" ht="12.75">
      <c r="A33" s="13"/>
      <c r="B33" s="12" t="s">
        <v>17</v>
      </c>
      <c r="C33" s="13">
        <f aca="true" t="shared" si="2" ref="C33:J33">IF(AND(C25&gt;C24,C25&gt;0),C25-IF(C24&gt;0,C24,0)-IF(C26&gt;C25,C30/2,0),0)</f>
        <v>6157.5</v>
      </c>
      <c r="D33" s="13">
        <f t="shared" si="2"/>
        <v>204.25</v>
      </c>
      <c r="E33" s="13">
        <f t="shared" si="2"/>
        <v>853.5</v>
      </c>
      <c r="F33" s="13">
        <f t="shared" si="2"/>
        <v>784.5</v>
      </c>
      <c r="G33" s="13">
        <f t="shared" si="2"/>
        <v>935</v>
      </c>
      <c r="H33" s="13">
        <f t="shared" si="2"/>
        <v>632.25</v>
      </c>
      <c r="I33" s="13">
        <f t="shared" si="2"/>
        <v>622.25</v>
      </c>
      <c r="J33" s="13">
        <f t="shared" si="2"/>
        <v>435.75</v>
      </c>
    </row>
    <row r="34" spans="1:10" ht="12.75">
      <c r="A34" s="13"/>
      <c r="B34" s="12" t="s">
        <v>10</v>
      </c>
      <c r="C34" s="13">
        <f aca="true" t="shared" si="3" ref="C34:J34">IF(AND(C25&gt;C24,C26&gt;C25,C25&gt;0),C30,0)</f>
        <v>0</v>
      </c>
      <c r="D34" s="13">
        <f t="shared" si="3"/>
        <v>0</v>
      </c>
      <c r="E34" s="13">
        <f t="shared" si="3"/>
        <v>0</v>
      </c>
      <c r="F34" s="13">
        <f t="shared" si="3"/>
        <v>0</v>
      </c>
      <c r="G34" s="13">
        <f t="shared" si="3"/>
        <v>0</v>
      </c>
      <c r="H34" s="13">
        <f t="shared" si="3"/>
        <v>0</v>
      </c>
      <c r="I34" s="13">
        <f t="shared" si="3"/>
        <v>0</v>
      </c>
      <c r="J34" s="13">
        <f t="shared" si="3"/>
        <v>0</v>
      </c>
    </row>
    <row r="35" spans="1:10" ht="12.75">
      <c r="A35" s="13"/>
      <c r="B35" s="12" t="s">
        <v>18</v>
      </c>
      <c r="C35" s="13">
        <f aca="true" t="shared" si="4" ref="C35:J35">IF(AND(C26&gt;C25,C26&gt;0),C26-IF(C25&gt;0,C25+IF(C25&gt;C24,C30/2,0),0),0)</f>
        <v>14552</v>
      </c>
      <c r="D35" s="13">
        <f t="shared" si="4"/>
        <v>299.25</v>
      </c>
      <c r="E35" s="13">
        <f t="shared" si="4"/>
        <v>1286.5</v>
      </c>
      <c r="F35" s="13">
        <f t="shared" si="4"/>
        <v>1407.75</v>
      </c>
      <c r="G35" s="13">
        <f t="shared" si="4"/>
        <v>967.75</v>
      </c>
      <c r="H35" s="13">
        <f t="shared" si="4"/>
        <v>1339.25</v>
      </c>
      <c r="I35" s="13">
        <f t="shared" si="4"/>
        <v>770.25</v>
      </c>
      <c r="J35" s="13">
        <f t="shared" si="4"/>
        <v>889.75</v>
      </c>
    </row>
    <row r="36" spans="1:10" ht="12.75">
      <c r="A36" s="13"/>
      <c r="B36" s="12" t="s">
        <v>19</v>
      </c>
      <c r="C36" s="13">
        <f aca="true" t="shared" si="5" ref="C36:J36">IF(C27&gt;0,IF(C26&gt;0,C27-C26,C27),0)</f>
        <v>94460</v>
      </c>
      <c r="D36" s="13">
        <f t="shared" si="5"/>
        <v>4124.75</v>
      </c>
      <c r="E36" s="13">
        <f t="shared" si="5"/>
        <v>3738.5</v>
      </c>
      <c r="F36" s="13">
        <f t="shared" si="5"/>
        <v>3898.75</v>
      </c>
      <c r="G36" s="13">
        <f t="shared" si="5"/>
        <v>3774.75</v>
      </c>
      <c r="H36" s="13">
        <f t="shared" si="5"/>
        <v>3760.75</v>
      </c>
      <c r="I36" s="13">
        <f t="shared" si="5"/>
        <v>3245.25</v>
      </c>
      <c r="J36" s="13">
        <f t="shared" si="5"/>
        <v>3297.25</v>
      </c>
    </row>
    <row r="37" spans="1:10" ht="12.75">
      <c r="A37" s="13"/>
      <c r="B37" s="12" t="s">
        <v>20</v>
      </c>
      <c r="C37" s="13">
        <f aca="true" t="shared" si="6" ref="C37:J37">IF(C27&lt;0,C27,0)</f>
        <v>0</v>
      </c>
      <c r="D37" s="13">
        <f t="shared" si="6"/>
        <v>0</v>
      </c>
      <c r="E37" s="13">
        <f t="shared" si="6"/>
        <v>0</v>
      </c>
      <c r="F37" s="13">
        <f t="shared" si="6"/>
        <v>0</v>
      </c>
      <c r="G37" s="13">
        <f t="shared" si="6"/>
        <v>0</v>
      </c>
      <c r="H37" s="13">
        <f t="shared" si="6"/>
        <v>0</v>
      </c>
      <c r="I37" s="13">
        <f t="shared" si="6"/>
        <v>0</v>
      </c>
      <c r="J37" s="13">
        <f t="shared" si="6"/>
        <v>0</v>
      </c>
    </row>
    <row r="38" spans="1:10" ht="12.75">
      <c r="A38" s="13"/>
      <c r="B38" s="12" t="s">
        <v>21</v>
      </c>
      <c r="C38" s="13">
        <f aca="true" t="shared" si="7" ref="C38:J38">IF(C26&lt;0,IF(C27&lt;0,C26-C27,C26),0)</f>
        <v>0</v>
      </c>
      <c r="D38" s="13">
        <f t="shared" si="7"/>
        <v>0</v>
      </c>
      <c r="E38" s="13">
        <f t="shared" si="7"/>
        <v>0</v>
      </c>
      <c r="F38" s="13">
        <f t="shared" si="7"/>
        <v>0</v>
      </c>
      <c r="G38" s="13">
        <f t="shared" si="7"/>
        <v>0</v>
      </c>
      <c r="H38" s="13">
        <f t="shared" si="7"/>
        <v>0</v>
      </c>
      <c r="I38" s="13">
        <f t="shared" si="7"/>
        <v>0</v>
      </c>
      <c r="J38" s="13">
        <f t="shared" si="7"/>
        <v>0</v>
      </c>
    </row>
    <row r="39" spans="1:10" ht="12.75">
      <c r="A39" s="13"/>
      <c r="B39" s="12" t="s">
        <v>22</v>
      </c>
      <c r="C39" s="13">
        <f aca="true" t="shared" si="8" ref="C39:J39">IF(AND(C25&lt;C26,C25&lt;0),C25-IF(C26&lt;0,C26,0)+IF(C24&lt;C25,C30/2,0),0)</f>
        <v>0</v>
      </c>
      <c r="D39" s="13">
        <f t="shared" si="8"/>
        <v>0</v>
      </c>
      <c r="E39" s="13">
        <f t="shared" si="8"/>
        <v>0</v>
      </c>
      <c r="F39" s="13">
        <f t="shared" si="8"/>
        <v>0</v>
      </c>
      <c r="G39" s="13">
        <f t="shared" si="8"/>
        <v>0</v>
      </c>
      <c r="H39" s="13">
        <f t="shared" si="8"/>
        <v>0</v>
      </c>
      <c r="I39" s="13">
        <f t="shared" si="8"/>
        <v>0</v>
      </c>
      <c r="J39" s="13">
        <f t="shared" si="8"/>
        <v>0</v>
      </c>
    </row>
    <row r="40" spans="1:10" ht="12.75">
      <c r="A40" s="13"/>
      <c r="B40" s="12" t="s">
        <v>23</v>
      </c>
      <c r="C40" s="13">
        <f aca="true" t="shared" si="9" ref="C40:J40">IF(AND(C24&lt;C25,C25&lt;C26,C25&lt;0),-C30,0)</f>
        <v>0</v>
      </c>
      <c r="D40" s="13">
        <f t="shared" si="9"/>
        <v>0</v>
      </c>
      <c r="E40" s="13">
        <f t="shared" si="9"/>
        <v>0</v>
      </c>
      <c r="F40" s="13">
        <f t="shared" si="9"/>
        <v>0</v>
      </c>
      <c r="G40" s="13">
        <f t="shared" si="9"/>
        <v>0</v>
      </c>
      <c r="H40" s="13">
        <f t="shared" si="9"/>
        <v>0</v>
      </c>
      <c r="I40" s="13">
        <f t="shared" si="9"/>
        <v>0</v>
      </c>
      <c r="J40" s="13">
        <f t="shared" si="9"/>
        <v>0</v>
      </c>
    </row>
    <row r="41" spans="1:10" ht="12.75">
      <c r="A41" s="13"/>
      <c r="B41" s="12" t="s">
        <v>24</v>
      </c>
      <c r="C41" s="13">
        <f aca="true" t="shared" si="10" ref="C41:J41">IF(AND(C24&lt;C25,C24&lt;0),C24-IF(C25&lt;0,C25-IF(C25&lt;C26,C30/2,0),0),0)</f>
        <v>0</v>
      </c>
      <c r="D41" s="13">
        <f t="shared" si="10"/>
        <v>0</v>
      </c>
      <c r="E41" s="13">
        <f t="shared" si="10"/>
        <v>0</v>
      </c>
      <c r="F41" s="13">
        <f t="shared" si="10"/>
        <v>0</v>
      </c>
      <c r="G41" s="13">
        <f t="shared" si="10"/>
        <v>0</v>
      </c>
      <c r="H41" s="13">
        <f t="shared" si="10"/>
        <v>0</v>
      </c>
      <c r="I41" s="13">
        <f t="shared" si="10"/>
        <v>0</v>
      </c>
      <c r="J41" s="13">
        <f t="shared" si="10"/>
        <v>0</v>
      </c>
    </row>
    <row r="42" spans="1:10" ht="12.75">
      <c r="A42" s="13"/>
      <c r="B42" s="12" t="s">
        <v>25</v>
      </c>
      <c r="C42" s="13">
        <f aca="true" t="shared" si="11" ref="C42:J42">IF(C23&lt;0,IF(C24&lt;0,C23-C24,C23),0)</f>
        <v>0</v>
      </c>
      <c r="D42" s="13">
        <f t="shared" si="11"/>
        <v>0</v>
      </c>
      <c r="E42" s="13">
        <f t="shared" si="11"/>
        <v>0</v>
      </c>
      <c r="F42" s="13">
        <f t="shared" si="11"/>
        <v>0</v>
      </c>
      <c r="G42" s="13">
        <f t="shared" si="11"/>
        <v>0</v>
      </c>
      <c r="H42" s="13">
        <f t="shared" si="11"/>
        <v>0</v>
      </c>
      <c r="I42" s="13">
        <f t="shared" si="11"/>
        <v>0</v>
      </c>
      <c r="J42" s="13">
        <f t="shared" si="11"/>
        <v>0</v>
      </c>
    </row>
    <row r="43" spans="1:10" ht="12.75">
      <c r="A43" s="13"/>
      <c r="B43" s="12" t="s">
        <v>26</v>
      </c>
      <c r="C43" s="9">
        <f aca="true" t="shared" si="12" ref="C43:J43">C27-C26</f>
        <v>94460</v>
      </c>
      <c r="D43" s="9">
        <f t="shared" si="12"/>
        <v>4124.75</v>
      </c>
      <c r="E43" s="9">
        <f t="shared" si="12"/>
        <v>3738.5</v>
      </c>
      <c r="F43" s="9">
        <f t="shared" si="12"/>
        <v>3898.75</v>
      </c>
      <c r="G43" s="9">
        <f t="shared" si="12"/>
        <v>3774.75</v>
      </c>
      <c r="H43" s="9">
        <f t="shared" si="12"/>
        <v>3760.75</v>
      </c>
      <c r="I43" s="9">
        <f t="shared" si="12"/>
        <v>3245.25</v>
      </c>
      <c r="J43" s="9">
        <f t="shared" si="12"/>
        <v>3297.25</v>
      </c>
    </row>
    <row r="44" spans="1:10" ht="12.75">
      <c r="A44" s="13"/>
      <c r="B44" s="12" t="s">
        <v>27</v>
      </c>
      <c r="C44" s="9">
        <f aca="true" t="shared" si="13" ref="C44:J44">C24-C23</f>
        <v>3174.5</v>
      </c>
      <c r="D44" s="9">
        <f t="shared" si="13"/>
        <v>118.75</v>
      </c>
      <c r="E44" s="9">
        <f t="shared" si="13"/>
        <v>1434.5</v>
      </c>
      <c r="F44" s="9">
        <f t="shared" si="13"/>
        <v>1485</v>
      </c>
      <c r="G44" s="9">
        <f t="shared" si="13"/>
        <v>855.5</v>
      </c>
      <c r="H44" s="9">
        <f t="shared" si="13"/>
        <v>1014.75</v>
      </c>
      <c r="I44" s="9">
        <f t="shared" si="13"/>
        <v>534.25</v>
      </c>
      <c r="J44" s="9">
        <f t="shared" si="13"/>
        <v>560.25</v>
      </c>
    </row>
    <row r="45" spans="1:10" ht="12.75">
      <c r="A45" s="13"/>
      <c r="B45" s="12" t="s">
        <v>28</v>
      </c>
      <c r="C45" s="9">
        <f aca="true" t="shared" si="14" ref="C45:J45">C28</f>
        <v>20030.762711864405</v>
      </c>
      <c r="D45" s="9">
        <f t="shared" si="14"/>
        <v>711.2368421052631</v>
      </c>
      <c r="E45" s="9">
        <f t="shared" si="14"/>
        <v>2893.565789473684</v>
      </c>
      <c r="F45" s="9">
        <f t="shared" si="14"/>
        <v>2914.3684210526317</v>
      </c>
      <c r="G45" s="9">
        <f t="shared" si="14"/>
        <v>2277.3026315789475</v>
      </c>
      <c r="H45" s="9">
        <f t="shared" si="14"/>
        <v>2081.065789473684</v>
      </c>
      <c r="I45" s="9">
        <f t="shared" si="14"/>
        <v>1458.8947368421052</v>
      </c>
      <c r="J45" s="9">
        <f t="shared" si="14"/>
        <v>1327.9473684210527</v>
      </c>
    </row>
    <row r="46" spans="1:2" ht="12.75">
      <c r="A46" s="13"/>
      <c r="B46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949"/>
  <sheetViews>
    <sheetView tabSelected="1" zoomScalePageLayoutView="0" workbookViewId="0" topLeftCell="A1">
      <selection activeCell="A1" sqref="A1:H121"/>
    </sheetView>
  </sheetViews>
  <sheetFormatPr defaultColWidth="9.140625" defaultRowHeight="12.75"/>
  <cols>
    <col min="1" max="1" width="7.00390625" style="0" bestFit="1" customWidth="1"/>
    <col min="2" max="2" width="7.140625" style="0" bestFit="1" customWidth="1"/>
    <col min="3" max="3" width="7.8515625" style="0" bestFit="1" customWidth="1"/>
    <col min="4" max="4" width="14.28125" style="0" bestFit="1" customWidth="1"/>
    <col min="5" max="5" width="13.28125" style="0" bestFit="1" customWidth="1"/>
    <col min="6" max="6" width="19.7109375" style="0" bestFit="1" customWidth="1"/>
    <col min="7" max="7" width="13.7109375" style="0" bestFit="1" customWidth="1"/>
    <col min="8" max="8" width="20.140625" style="0" bestFit="1" customWidth="1"/>
  </cols>
  <sheetData>
    <row r="1" spans="1:9" ht="12.75">
      <c r="A1" s="5" t="s">
        <v>0</v>
      </c>
      <c r="B1" s="6" t="s">
        <v>7</v>
      </c>
      <c r="C1" s="5" t="s">
        <v>1</v>
      </c>
      <c r="D1" s="5" t="s">
        <v>2</v>
      </c>
      <c r="E1" s="5" t="s">
        <v>3</v>
      </c>
      <c r="F1" s="5" t="s">
        <v>5</v>
      </c>
      <c r="G1" s="5" t="s">
        <v>4</v>
      </c>
      <c r="H1" s="5" t="s">
        <v>6</v>
      </c>
      <c r="I1" s="15"/>
    </row>
    <row r="2" spans="1:8" ht="12.75">
      <c r="A2" s="5">
        <v>6161</v>
      </c>
      <c r="B2" s="1">
        <v>121</v>
      </c>
      <c r="C2" s="5">
        <v>2317</v>
      </c>
      <c r="D2" s="2">
        <v>2438</v>
      </c>
      <c r="E2" s="2">
        <v>1199</v>
      </c>
      <c r="F2" s="2">
        <v>969</v>
      </c>
      <c r="G2" s="2">
        <v>760</v>
      </c>
      <c r="H2" s="2">
        <v>486</v>
      </c>
    </row>
    <row r="3" spans="1:8" ht="12.75">
      <c r="A3" s="5">
        <v>1938</v>
      </c>
      <c r="B3" s="1">
        <v>30</v>
      </c>
      <c r="C3" s="5">
        <v>2372</v>
      </c>
      <c r="D3" s="2">
        <v>2174</v>
      </c>
      <c r="E3" s="2">
        <v>581</v>
      </c>
      <c r="F3" s="2">
        <v>776</v>
      </c>
      <c r="G3" s="2">
        <v>1701</v>
      </c>
      <c r="H3" s="2">
        <v>1504</v>
      </c>
    </row>
    <row r="4" spans="1:8" ht="12.75">
      <c r="A4" s="5">
        <v>15629</v>
      </c>
      <c r="B4" s="1">
        <v>332</v>
      </c>
      <c r="C4" s="5">
        <v>1956</v>
      </c>
      <c r="D4" s="2">
        <v>2204</v>
      </c>
      <c r="E4" s="2">
        <v>1498</v>
      </c>
      <c r="F4" s="2">
        <v>1136</v>
      </c>
      <c r="G4" s="2">
        <v>779</v>
      </c>
      <c r="H4" s="2">
        <v>500</v>
      </c>
    </row>
    <row r="5" spans="1:8" ht="12.75">
      <c r="A5" s="5">
        <v>7101</v>
      </c>
      <c r="B5" s="1">
        <v>191</v>
      </c>
      <c r="C5" s="5">
        <v>1686</v>
      </c>
      <c r="D5" s="2">
        <v>1791</v>
      </c>
      <c r="E5" s="2">
        <v>1317</v>
      </c>
      <c r="F5" s="2">
        <v>585</v>
      </c>
      <c r="G5" s="2">
        <v>415</v>
      </c>
      <c r="H5" s="2">
        <v>143</v>
      </c>
    </row>
    <row r="6" spans="1:8" ht="12.75">
      <c r="A6" s="5">
        <v>4336</v>
      </c>
      <c r="C6" s="5"/>
      <c r="D6" s="2"/>
      <c r="E6" s="2"/>
      <c r="F6" s="2"/>
      <c r="G6" s="2"/>
      <c r="H6" s="2"/>
    </row>
    <row r="7" spans="1:8" ht="12.75">
      <c r="A7" s="5">
        <v>8316</v>
      </c>
      <c r="B7" s="1">
        <v>275</v>
      </c>
      <c r="C7" s="5">
        <v>2684</v>
      </c>
      <c r="D7" s="2">
        <v>2821</v>
      </c>
      <c r="E7" s="2">
        <v>4626</v>
      </c>
      <c r="F7" s="2">
        <v>4057</v>
      </c>
      <c r="G7" s="2">
        <v>3134</v>
      </c>
      <c r="H7" s="2">
        <v>2712</v>
      </c>
    </row>
    <row r="8" spans="1:8" ht="12.75">
      <c r="A8" s="5">
        <v>3032</v>
      </c>
      <c r="B8" s="1">
        <v>222</v>
      </c>
      <c r="C8" s="5">
        <v>3778</v>
      </c>
      <c r="D8" s="2">
        <v>3978</v>
      </c>
      <c r="E8" s="2">
        <v>3442</v>
      </c>
      <c r="F8" s="2">
        <v>3782</v>
      </c>
      <c r="G8" s="2">
        <v>1344</v>
      </c>
      <c r="H8" s="2">
        <v>1391</v>
      </c>
    </row>
    <row r="9" spans="1:8" ht="12.75">
      <c r="A9" s="5">
        <v>54807</v>
      </c>
      <c r="C9" s="5"/>
      <c r="D9" s="2"/>
      <c r="E9" s="2"/>
      <c r="F9" s="2"/>
      <c r="G9" s="2"/>
      <c r="H9" s="2"/>
    </row>
    <row r="10" spans="1:8" ht="12.75">
      <c r="A10" s="4">
        <v>1399</v>
      </c>
      <c r="B10" s="1">
        <v>101</v>
      </c>
      <c r="C10" s="4">
        <v>4004</v>
      </c>
      <c r="D10" s="2">
        <v>3995</v>
      </c>
      <c r="E10" s="2">
        <v>936</v>
      </c>
      <c r="F10" s="2">
        <v>3561</v>
      </c>
      <c r="G10" s="2">
        <v>309</v>
      </c>
      <c r="H10" s="2">
        <v>2144</v>
      </c>
    </row>
    <row r="11" spans="1:8" ht="12.75">
      <c r="A11" s="4">
        <v>22626</v>
      </c>
      <c r="B11" s="1">
        <v>542</v>
      </c>
      <c r="C11" s="4">
        <v>603</v>
      </c>
      <c r="D11" s="2">
        <v>658</v>
      </c>
      <c r="E11" s="2">
        <v>764</v>
      </c>
      <c r="F11" s="2">
        <v>1036</v>
      </c>
      <c r="G11" s="2">
        <v>3406</v>
      </c>
      <c r="H11" s="2">
        <v>3406</v>
      </c>
    </row>
    <row r="12" spans="1:8" ht="12.75">
      <c r="A12" s="4">
        <v>19976</v>
      </c>
      <c r="B12" s="1">
        <v>465</v>
      </c>
      <c r="C12" s="4">
        <v>2172</v>
      </c>
      <c r="D12" s="2">
        <v>2161</v>
      </c>
      <c r="E12" s="2">
        <v>841</v>
      </c>
      <c r="F12" s="2">
        <v>581</v>
      </c>
      <c r="G12" s="2">
        <v>2470</v>
      </c>
      <c r="H12" s="2">
        <v>2171</v>
      </c>
    </row>
    <row r="13" spans="1:8" ht="12.75">
      <c r="A13" s="4">
        <v>28258</v>
      </c>
      <c r="B13" s="1">
        <v>738</v>
      </c>
      <c r="C13" s="4">
        <v>3232</v>
      </c>
      <c r="D13" s="2">
        <v>3578</v>
      </c>
      <c r="E13" s="2">
        <v>866</v>
      </c>
      <c r="F13" s="2">
        <v>1121</v>
      </c>
      <c r="G13" s="2">
        <v>3721</v>
      </c>
      <c r="H13" s="2">
        <v>3721</v>
      </c>
    </row>
    <row r="14" spans="1:8" ht="12.75">
      <c r="A14" s="4">
        <v>6340</v>
      </c>
      <c r="B14" s="1">
        <v>146</v>
      </c>
      <c r="C14" s="4">
        <v>2010</v>
      </c>
      <c r="D14" s="2">
        <v>2174</v>
      </c>
      <c r="E14" s="2">
        <v>891</v>
      </c>
      <c r="F14" s="2">
        <v>479</v>
      </c>
      <c r="G14" s="2">
        <v>1255</v>
      </c>
      <c r="H14" s="2">
        <v>1393</v>
      </c>
    </row>
    <row r="15" spans="1:8" ht="12.75">
      <c r="A15" s="4">
        <v>2792</v>
      </c>
      <c r="C15" s="4"/>
      <c r="D15" s="2"/>
      <c r="E15" s="2"/>
      <c r="F15" s="2"/>
      <c r="G15" s="2"/>
      <c r="H15" s="2"/>
    </row>
    <row r="16" spans="1:8" ht="12.75">
      <c r="A16" s="4">
        <v>4692</v>
      </c>
      <c r="C16" s="4"/>
      <c r="D16" s="2"/>
      <c r="E16" s="2"/>
      <c r="F16" s="2"/>
      <c r="G16" s="2"/>
      <c r="H16" s="2"/>
    </row>
    <row r="17" spans="1:8" ht="12.75">
      <c r="A17" s="4">
        <v>10790</v>
      </c>
      <c r="B17" s="1">
        <v>820</v>
      </c>
      <c r="C17" s="4">
        <v>5415</v>
      </c>
      <c r="D17" s="2">
        <v>4471</v>
      </c>
      <c r="E17" s="2">
        <v>757</v>
      </c>
      <c r="F17" s="2">
        <v>476</v>
      </c>
      <c r="G17" s="2">
        <v>496</v>
      </c>
      <c r="H17" s="2">
        <v>372</v>
      </c>
    </row>
    <row r="18" spans="1:8" ht="12.75">
      <c r="A18" s="4">
        <v>20965</v>
      </c>
      <c r="B18" s="1">
        <v>1382</v>
      </c>
      <c r="C18" s="4">
        <v>5199</v>
      </c>
      <c r="D18" s="2">
        <v>5436</v>
      </c>
      <c r="E18" s="2">
        <v>1394</v>
      </c>
      <c r="F18" s="2">
        <v>1298</v>
      </c>
      <c r="G18" s="2">
        <v>1055</v>
      </c>
      <c r="H18" s="2">
        <v>975</v>
      </c>
    </row>
    <row r="19" spans="1:8" ht="12.75">
      <c r="A19" s="4">
        <v>3560</v>
      </c>
      <c r="C19" s="4"/>
      <c r="D19" s="2"/>
      <c r="E19" s="2"/>
      <c r="F19" s="2"/>
      <c r="G19" s="2"/>
      <c r="H19" s="2"/>
    </row>
    <row r="20" spans="1:8" ht="12.75">
      <c r="A20" s="4">
        <v>2656</v>
      </c>
      <c r="B20" s="1">
        <v>251</v>
      </c>
      <c r="C20" s="4">
        <v>2901</v>
      </c>
      <c r="D20" s="2">
        <v>4027</v>
      </c>
      <c r="E20" s="2">
        <v>2091</v>
      </c>
      <c r="F20" s="2">
        <v>1655</v>
      </c>
      <c r="G20" s="2">
        <v>1054</v>
      </c>
      <c r="H20" s="2">
        <v>721</v>
      </c>
    </row>
    <row r="21" spans="1:8" ht="12.75">
      <c r="A21" s="4">
        <v>38814</v>
      </c>
      <c r="C21" s="4"/>
      <c r="D21" s="2"/>
      <c r="E21" s="2"/>
      <c r="F21" s="2"/>
      <c r="G21" s="2"/>
      <c r="H21" s="2"/>
    </row>
    <row r="22" spans="1:8" ht="12.75">
      <c r="A22" s="4">
        <v>61827</v>
      </c>
      <c r="C22" s="4"/>
      <c r="D22" s="2"/>
      <c r="E22" s="2"/>
      <c r="F22" s="2"/>
      <c r="G22" s="2"/>
      <c r="H22" s="2"/>
    </row>
    <row r="23" spans="1:8" ht="12.75">
      <c r="A23" s="4">
        <v>1696</v>
      </c>
      <c r="B23" s="1">
        <v>61</v>
      </c>
      <c r="C23" s="4">
        <v>3850</v>
      </c>
      <c r="D23" s="2">
        <v>3786</v>
      </c>
      <c r="E23" s="2">
        <v>1021</v>
      </c>
      <c r="F23" s="2">
        <v>2019</v>
      </c>
      <c r="G23" s="2">
        <v>435</v>
      </c>
      <c r="H23" s="2">
        <v>1183</v>
      </c>
    </row>
    <row r="24" spans="1:8" ht="12.75">
      <c r="A24" s="4">
        <v>18988</v>
      </c>
      <c r="B24" s="1">
        <v>342</v>
      </c>
      <c r="C24" s="4">
        <v>1920</v>
      </c>
      <c r="D24" s="2">
        <v>2019</v>
      </c>
      <c r="E24" s="2">
        <v>299</v>
      </c>
      <c r="F24" s="2">
        <v>344</v>
      </c>
      <c r="G24" s="2">
        <v>15</v>
      </c>
      <c r="H24" s="2">
        <v>233</v>
      </c>
    </row>
    <row r="25" spans="1:8" ht="12.75">
      <c r="A25" s="4">
        <v>24211</v>
      </c>
      <c r="B25" s="1">
        <v>426</v>
      </c>
      <c r="C25" s="4">
        <v>1203</v>
      </c>
      <c r="D25" s="2">
        <v>1258</v>
      </c>
      <c r="E25" s="2">
        <v>1776</v>
      </c>
      <c r="F25" s="2">
        <v>1755</v>
      </c>
      <c r="G25" s="2">
        <v>1935</v>
      </c>
      <c r="H25" s="2">
        <v>1935</v>
      </c>
    </row>
    <row r="26" spans="1:8" ht="12.75">
      <c r="A26" s="4">
        <v>9405</v>
      </c>
      <c r="B26" s="1">
        <v>192</v>
      </c>
      <c r="C26" s="4">
        <v>782</v>
      </c>
      <c r="D26" s="2">
        <v>615</v>
      </c>
      <c r="E26" s="2">
        <v>1778</v>
      </c>
      <c r="F26" s="2">
        <v>1705</v>
      </c>
      <c r="G26" s="2">
        <v>1175</v>
      </c>
      <c r="H26" s="2">
        <v>1128</v>
      </c>
    </row>
    <row r="27" spans="1:8" ht="12.75">
      <c r="A27" s="4">
        <v>19684</v>
      </c>
      <c r="C27" s="4"/>
      <c r="D27" s="2"/>
      <c r="E27" s="2"/>
      <c r="F27" s="2"/>
      <c r="G27" s="2"/>
      <c r="H27" s="2"/>
    </row>
    <row r="28" spans="1:8" ht="12.75">
      <c r="A28" s="4">
        <v>8818</v>
      </c>
      <c r="C28" s="4"/>
      <c r="D28" s="2"/>
      <c r="E28" s="2"/>
      <c r="F28" s="2"/>
      <c r="G28" s="2"/>
      <c r="H28" s="2"/>
    </row>
    <row r="29" spans="1:8" ht="12.75">
      <c r="A29" s="4">
        <v>30575</v>
      </c>
      <c r="C29" s="4"/>
      <c r="D29" s="2"/>
      <c r="E29" s="2"/>
      <c r="F29" s="2"/>
      <c r="G29" s="2"/>
      <c r="H29" s="2"/>
    </row>
    <row r="30" spans="1:8" ht="12.75">
      <c r="A30" s="4">
        <v>12985</v>
      </c>
      <c r="B30" s="1">
        <v>549</v>
      </c>
      <c r="C30" s="4">
        <v>1730</v>
      </c>
      <c r="D30" s="2">
        <v>1757</v>
      </c>
      <c r="E30" s="2">
        <v>2355</v>
      </c>
      <c r="F30" s="2">
        <v>2163</v>
      </c>
      <c r="G30" s="2">
        <v>1632</v>
      </c>
      <c r="H30" s="2">
        <v>1356</v>
      </c>
    </row>
    <row r="31" spans="1:8" ht="12.75">
      <c r="A31" s="4">
        <v>20955</v>
      </c>
      <c r="C31" s="4"/>
      <c r="D31" s="2"/>
      <c r="E31" s="2"/>
      <c r="F31" s="2"/>
      <c r="G31" s="2"/>
      <c r="H31" s="2"/>
    </row>
    <row r="32" spans="1:8" ht="12.75">
      <c r="A32" s="4">
        <v>19950</v>
      </c>
      <c r="C32" s="4"/>
      <c r="D32" s="2"/>
      <c r="E32" s="2"/>
      <c r="F32" s="2"/>
      <c r="G32" s="2"/>
      <c r="H32" s="2"/>
    </row>
    <row r="33" spans="1:8" ht="12.75">
      <c r="A33" s="4">
        <v>8596</v>
      </c>
      <c r="C33" s="4"/>
      <c r="D33" s="2"/>
      <c r="E33" s="2"/>
      <c r="F33" s="2"/>
      <c r="G33" s="2"/>
      <c r="H33" s="2"/>
    </row>
    <row r="34" spans="1:8" ht="12.75">
      <c r="A34" s="4">
        <v>4941</v>
      </c>
      <c r="B34" s="1">
        <v>251</v>
      </c>
      <c r="C34" s="4">
        <v>2724</v>
      </c>
      <c r="D34" s="2">
        <v>2577</v>
      </c>
      <c r="E34" s="2">
        <v>1747</v>
      </c>
      <c r="F34" s="2">
        <v>877</v>
      </c>
      <c r="G34" s="2">
        <v>1485</v>
      </c>
      <c r="H34" s="2">
        <v>1349</v>
      </c>
    </row>
    <row r="35" spans="1:8" ht="12.75">
      <c r="A35" s="4">
        <v>4157</v>
      </c>
      <c r="B35" s="1">
        <v>231</v>
      </c>
      <c r="C35" s="4">
        <v>2146</v>
      </c>
      <c r="D35" s="2">
        <v>2274</v>
      </c>
      <c r="E35" s="2">
        <v>2570</v>
      </c>
      <c r="F35" s="2">
        <v>2172</v>
      </c>
      <c r="G35" s="2">
        <v>1032</v>
      </c>
      <c r="H35" s="2">
        <v>595</v>
      </c>
    </row>
    <row r="36" spans="1:8" ht="12.75">
      <c r="A36" s="4">
        <v>22884</v>
      </c>
      <c r="C36" s="4"/>
      <c r="D36" s="2"/>
      <c r="E36" s="2"/>
      <c r="F36" s="2"/>
      <c r="G36" s="2"/>
      <c r="H36" s="2"/>
    </row>
    <row r="37" spans="1:8" ht="12.75">
      <c r="A37" s="4">
        <v>26601</v>
      </c>
      <c r="C37" s="4"/>
      <c r="D37" s="2"/>
      <c r="E37" s="2"/>
      <c r="F37" s="2"/>
      <c r="G37" s="2"/>
      <c r="H37" s="2"/>
    </row>
    <row r="38" spans="1:8" ht="12.75">
      <c r="A38" s="4">
        <v>15763</v>
      </c>
      <c r="C38" s="4"/>
      <c r="D38" s="2"/>
      <c r="E38" s="2"/>
      <c r="F38" s="2"/>
      <c r="G38" s="2"/>
      <c r="H38" s="2"/>
    </row>
    <row r="39" spans="1:8" ht="12.75">
      <c r="A39" s="4">
        <v>6589</v>
      </c>
      <c r="C39" s="4"/>
      <c r="D39" s="2"/>
      <c r="E39" s="2"/>
      <c r="F39" s="2"/>
      <c r="G39" s="2"/>
      <c r="H39" s="2"/>
    </row>
    <row r="40" spans="1:8" ht="12.75">
      <c r="A40" s="4">
        <v>39866</v>
      </c>
      <c r="C40" s="4"/>
      <c r="D40" s="2"/>
      <c r="E40" s="2"/>
      <c r="F40" s="2"/>
      <c r="G40" s="2"/>
      <c r="H40" s="2"/>
    </row>
    <row r="41" spans="1:8" ht="12.75">
      <c r="A41" s="4">
        <v>20395</v>
      </c>
      <c r="C41" s="4"/>
      <c r="D41" s="2"/>
      <c r="E41" s="2"/>
      <c r="F41" s="2"/>
      <c r="G41" s="2"/>
      <c r="H41" s="2"/>
    </row>
    <row r="42" spans="1:8" ht="12.75">
      <c r="A42" s="4">
        <v>20378</v>
      </c>
      <c r="C42" s="4"/>
      <c r="D42" s="2"/>
      <c r="E42" s="2"/>
      <c r="F42" s="2"/>
      <c r="G42" s="2"/>
      <c r="H42" s="2"/>
    </row>
    <row r="43" spans="1:8" ht="12.75">
      <c r="A43" s="4">
        <v>9784</v>
      </c>
      <c r="C43" s="4"/>
      <c r="D43" s="2"/>
      <c r="E43" s="2"/>
      <c r="F43" s="2"/>
      <c r="G43" s="2"/>
      <c r="H43" s="2"/>
    </row>
    <row r="44" spans="1:8" ht="12.75">
      <c r="A44" s="4">
        <v>18330</v>
      </c>
      <c r="C44" s="4"/>
      <c r="D44" s="2"/>
      <c r="E44" s="2"/>
      <c r="F44" s="2"/>
      <c r="G44" s="2"/>
      <c r="H44" s="2"/>
    </row>
    <row r="45" spans="1:8" ht="12.75">
      <c r="A45" s="4">
        <v>26633</v>
      </c>
      <c r="C45" s="4"/>
      <c r="D45" s="2"/>
      <c r="E45" s="2"/>
      <c r="F45" s="2"/>
      <c r="G45" s="2"/>
      <c r="H45" s="2"/>
    </row>
    <row r="46" spans="1:8" ht="12.75">
      <c r="A46" s="4">
        <v>22911</v>
      </c>
      <c r="C46" s="4"/>
      <c r="D46" s="2"/>
      <c r="E46" s="2"/>
      <c r="F46" s="2"/>
      <c r="G46" s="2"/>
      <c r="H46" s="2"/>
    </row>
    <row r="47" spans="1:8" ht="12.75">
      <c r="A47" s="4">
        <v>16322</v>
      </c>
      <c r="C47" s="4"/>
      <c r="D47" s="2"/>
      <c r="E47" s="2"/>
      <c r="F47" s="2"/>
      <c r="G47" s="2"/>
      <c r="H47" s="2"/>
    </row>
    <row r="48" spans="1:8" ht="12.75">
      <c r="A48" s="4">
        <v>5105</v>
      </c>
      <c r="B48" s="1">
        <v>283</v>
      </c>
      <c r="C48" s="4">
        <v>3047</v>
      </c>
      <c r="D48" s="2">
        <v>3092</v>
      </c>
      <c r="E48" s="2">
        <v>2818</v>
      </c>
      <c r="F48" s="2">
        <v>1874</v>
      </c>
      <c r="G48" s="2">
        <v>1029</v>
      </c>
      <c r="H48" s="2">
        <v>534</v>
      </c>
    </row>
    <row r="49" spans="1:8" ht="12.75">
      <c r="A49" s="4">
        <v>83609</v>
      </c>
      <c r="B49" s="1">
        <v>3376</v>
      </c>
      <c r="C49" s="4">
        <v>2626</v>
      </c>
      <c r="D49" s="2">
        <v>2666</v>
      </c>
      <c r="E49" s="2">
        <v>3827</v>
      </c>
      <c r="F49" s="2">
        <v>3379</v>
      </c>
      <c r="G49" s="2">
        <v>982</v>
      </c>
      <c r="H49" s="2">
        <v>553</v>
      </c>
    </row>
    <row r="50" spans="1:8" ht="12.75">
      <c r="A50" s="4">
        <v>7125</v>
      </c>
      <c r="B50" s="1">
        <v>373</v>
      </c>
      <c r="C50" s="4">
        <v>2624</v>
      </c>
      <c r="D50" s="2">
        <v>2664</v>
      </c>
      <c r="E50" s="2">
        <v>3825</v>
      </c>
      <c r="F50" s="2">
        <v>3377</v>
      </c>
      <c r="G50" s="2">
        <v>1239</v>
      </c>
      <c r="H50" s="2">
        <v>661</v>
      </c>
    </row>
    <row r="51" spans="1:8" ht="12.75">
      <c r="A51" s="4">
        <v>9351</v>
      </c>
      <c r="B51" s="1">
        <v>485</v>
      </c>
      <c r="C51" s="4">
        <v>2417</v>
      </c>
      <c r="D51" s="2">
        <v>2261</v>
      </c>
      <c r="E51" s="2">
        <v>4027</v>
      </c>
      <c r="F51" s="2">
        <v>3805</v>
      </c>
      <c r="G51" s="2">
        <v>1687</v>
      </c>
      <c r="H51" s="2">
        <v>850</v>
      </c>
    </row>
    <row r="52" spans="1:8" ht="12.75">
      <c r="A52" s="4">
        <v>11907</v>
      </c>
      <c r="B52" s="1">
        <v>573</v>
      </c>
      <c r="C52" s="4">
        <v>1958</v>
      </c>
      <c r="D52" s="2">
        <v>1793</v>
      </c>
      <c r="E52" s="2">
        <v>3803</v>
      </c>
      <c r="F52" s="2">
        <v>3364</v>
      </c>
      <c r="G52" s="2">
        <v>2525</v>
      </c>
      <c r="H52" s="2">
        <v>2157</v>
      </c>
    </row>
    <row r="53" spans="1:8" ht="12.75">
      <c r="A53" s="4">
        <v>7284</v>
      </c>
      <c r="B53" s="1">
        <v>380</v>
      </c>
      <c r="C53" s="4">
        <v>2394</v>
      </c>
      <c r="D53" s="2">
        <v>1833</v>
      </c>
      <c r="E53" s="2">
        <v>2436</v>
      </c>
      <c r="F53" s="2">
        <v>1255</v>
      </c>
      <c r="G53" s="2">
        <v>1962</v>
      </c>
      <c r="H53" s="2">
        <v>1252</v>
      </c>
    </row>
    <row r="54" spans="1:8" ht="12.75">
      <c r="A54" s="4">
        <v>8997</v>
      </c>
      <c r="B54" s="1">
        <v>462</v>
      </c>
      <c r="C54" s="4">
        <v>283</v>
      </c>
      <c r="D54" s="2">
        <v>305</v>
      </c>
      <c r="E54" s="2">
        <v>977</v>
      </c>
      <c r="F54" s="2">
        <v>197</v>
      </c>
      <c r="G54" s="2">
        <v>835</v>
      </c>
      <c r="H54" s="2">
        <v>449</v>
      </c>
    </row>
    <row r="55" spans="1:8" ht="12.75">
      <c r="A55" s="4">
        <v>1741</v>
      </c>
      <c r="B55" s="1">
        <v>224</v>
      </c>
      <c r="C55" s="4">
        <v>6832</v>
      </c>
      <c r="D55" s="2">
        <v>6832</v>
      </c>
      <c r="E55" s="2">
        <v>6832</v>
      </c>
      <c r="F55" s="2">
        <v>6832</v>
      </c>
      <c r="G55" s="2">
        <v>300</v>
      </c>
      <c r="H55" s="2">
        <v>336</v>
      </c>
    </row>
    <row r="56" spans="1:8" ht="12.75">
      <c r="A56" s="4"/>
      <c r="C56" s="4"/>
      <c r="D56" s="2"/>
      <c r="E56" s="2"/>
      <c r="F56" s="2"/>
      <c r="G56" s="2"/>
      <c r="H56" s="2"/>
    </row>
    <row r="57" spans="1:8" ht="12.75">
      <c r="A57" s="4">
        <v>4499</v>
      </c>
      <c r="C57" s="4"/>
      <c r="D57" s="2"/>
      <c r="E57" s="2"/>
      <c r="F57" s="2"/>
      <c r="G57" s="2"/>
      <c r="H57" s="2"/>
    </row>
    <row r="58" spans="1:8" ht="12.75">
      <c r="A58" s="4">
        <v>5944</v>
      </c>
      <c r="C58" s="4"/>
      <c r="D58" s="2"/>
      <c r="E58" s="2"/>
      <c r="F58" s="2"/>
      <c r="G58" s="2"/>
      <c r="H58" s="2"/>
    </row>
    <row r="59" spans="1:8" ht="12.75">
      <c r="A59" s="4">
        <v>16280</v>
      </c>
      <c r="B59" s="1">
        <v>1059</v>
      </c>
      <c r="C59" s="4">
        <v>1068</v>
      </c>
      <c r="D59" s="2">
        <v>1029</v>
      </c>
      <c r="E59" s="2">
        <v>630</v>
      </c>
      <c r="F59" s="2">
        <v>2042</v>
      </c>
      <c r="G59" s="2">
        <v>347</v>
      </c>
      <c r="H59" s="2">
        <v>865</v>
      </c>
    </row>
    <row r="60" spans="1:8" ht="12.75">
      <c r="A60" s="4">
        <v>116430</v>
      </c>
      <c r="C60" s="4"/>
      <c r="D60" s="2"/>
      <c r="E60" s="2"/>
      <c r="F60" s="2"/>
      <c r="G60" s="2"/>
      <c r="H60" s="2"/>
    </row>
    <row r="61" spans="1:8" ht="12.75">
      <c r="A61" s="4">
        <v>9317</v>
      </c>
      <c r="B61" s="1">
        <v>190</v>
      </c>
      <c r="C61" s="4">
        <v>2346</v>
      </c>
      <c r="D61" s="2">
        <v>2472</v>
      </c>
      <c r="E61" s="2">
        <v>2653</v>
      </c>
      <c r="F61" s="2">
        <v>1559</v>
      </c>
      <c r="G61" s="2">
        <v>588</v>
      </c>
      <c r="H61" s="2">
        <v>531</v>
      </c>
    </row>
    <row r="62" spans="1:8" ht="12.75">
      <c r="A62" s="4">
        <v>663</v>
      </c>
      <c r="B62" s="1">
        <v>6</v>
      </c>
      <c r="C62" s="4">
        <v>1061</v>
      </c>
      <c r="D62" s="2">
        <v>1094</v>
      </c>
      <c r="E62" s="2">
        <v>2003</v>
      </c>
      <c r="F62" s="2">
        <v>1342</v>
      </c>
      <c r="G62" s="2">
        <v>411</v>
      </c>
      <c r="H62" s="2">
        <v>633</v>
      </c>
    </row>
    <row r="63" spans="1:8" ht="12.75">
      <c r="A63" s="4">
        <v>1155</v>
      </c>
      <c r="B63" s="1">
        <v>55</v>
      </c>
      <c r="C63" s="4">
        <v>1606</v>
      </c>
      <c r="D63" s="2">
        <v>1728</v>
      </c>
      <c r="E63" s="2">
        <v>771</v>
      </c>
      <c r="F63" s="2">
        <v>618</v>
      </c>
      <c r="G63" s="2">
        <v>120</v>
      </c>
      <c r="H63" s="2">
        <v>283</v>
      </c>
    </row>
    <row r="64" spans="1:8" ht="12.75">
      <c r="A64" s="4">
        <v>1492</v>
      </c>
      <c r="B64" s="1">
        <v>163</v>
      </c>
      <c r="C64" s="4">
        <v>432</v>
      </c>
      <c r="D64" s="2">
        <v>434</v>
      </c>
      <c r="E64" s="2">
        <v>3085</v>
      </c>
      <c r="F64" s="2">
        <v>3066</v>
      </c>
      <c r="G64" s="2">
        <v>1751</v>
      </c>
      <c r="H64" s="2">
        <v>1505</v>
      </c>
    </row>
    <row r="65" spans="1:8" ht="12.75">
      <c r="A65" s="4">
        <v>1877</v>
      </c>
      <c r="B65" s="1">
        <v>77</v>
      </c>
      <c r="C65" s="4">
        <v>484</v>
      </c>
      <c r="D65" s="2">
        <v>491</v>
      </c>
      <c r="E65" s="2">
        <v>2717</v>
      </c>
      <c r="F65" s="2">
        <v>2678</v>
      </c>
      <c r="G65" s="2">
        <v>640</v>
      </c>
      <c r="H65" s="2">
        <v>458</v>
      </c>
    </row>
    <row r="66" spans="1:8" ht="12.75">
      <c r="A66" s="4">
        <v>24347</v>
      </c>
      <c r="B66" s="1">
        <v>1000</v>
      </c>
      <c r="C66" s="4">
        <v>3880</v>
      </c>
      <c r="D66" s="2">
        <v>4097</v>
      </c>
      <c r="E66" s="2">
        <v>928</v>
      </c>
      <c r="F66" s="2">
        <v>494</v>
      </c>
      <c r="G66" s="2">
        <v>458</v>
      </c>
      <c r="H66" s="2">
        <v>280</v>
      </c>
    </row>
    <row r="67" spans="1:8" ht="12.75">
      <c r="A67" s="4">
        <v>1009</v>
      </c>
      <c r="B67" s="1">
        <v>66</v>
      </c>
      <c r="C67" s="4">
        <v>4680</v>
      </c>
      <c r="D67" s="2">
        <v>4725</v>
      </c>
      <c r="E67" s="2">
        <v>2119</v>
      </c>
      <c r="F67" s="2">
        <v>1614</v>
      </c>
      <c r="G67" s="2">
        <v>1168</v>
      </c>
      <c r="H67" s="2">
        <v>814</v>
      </c>
    </row>
    <row r="68" spans="1:8" ht="12.75">
      <c r="A68" s="4">
        <v>7055</v>
      </c>
      <c r="B68" s="1">
        <v>416</v>
      </c>
      <c r="C68" s="4">
        <v>3953</v>
      </c>
      <c r="D68" s="2">
        <v>4076</v>
      </c>
      <c r="E68" s="2">
        <v>3002</v>
      </c>
      <c r="F68" s="2">
        <v>2190</v>
      </c>
      <c r="G68" s="2">
        <v>1751</v>
      </c>
      <c r="H68" s="2">
        <v>956</v>
      </c>
    </row>
    <row r="69" spans="1:8" ht="12.75">
      <c r="A69" s="4">
        <v>6633</v>
      </c>
      <c r="B69" s="1">
        <v>394</v>
      </c>
      <c r="C69" s="4">
        <v>4601</v>
      </c>
      <c r="D69" s="2">
        <v>4822</v>
      </c>
      <c r="E69" s="2">
        <v>2250</v>
      </c>
      <c r="F69" s="2">
        <v>1825</v>
      </c>
      <c r="G69" s="2">
        <v>2139</v>
      </c>
      <c r="H69" s="2">
        <v>1842</v>
      </c>
    </row>
    <row r="70" spans="1:8" ht="12.75">
      <c r="A70" s="4">
        <v>2582</v>
      </c>
      <c r="B70" s="1">
        <v>161</v>
      </c>
      <c r="C70" s="4">
        <v>3499</v>
      </c>
      <c r="D70" s="2">
        <v>3635</v>
      </c>
      <c r="E70" s="2">
        <v>3048</v>
      </c>
      <c r="F70" s="2">
        <v>2102</v>
      </c>
      <c r="G70" s="2">
        <v>1711</v>
      </c>
      <c r="H70" s="2">
        <v>1061</v>
      </c>
    </row>
    <row r="71" spans="1:8" ht="12.75">
      <c r="A71" s="4">
        <v>19511</v>
      </c>
      <c r="B71" s="1">
        <v>940</v>
      </c>
      <c r="C71" s="4">
        <v>2104</v>
      </c>
      <c r="D71" s="2">
        <v>2153</v>
      </c>
      <c r="E71" s="2">
        <v>2044</v>
      </c>
      <c r="F71" s="2">
        <v>1958</v>
      </c>
      <c r="G71" s="2">
        <v>1046</v>
      </c>
      <c r="H71" s="2">
        <v>773</v>
      </c>
    </row>
    <row r="72" spans="1:8" ht="12.75">
      <c r="A72" s="4">
        <v>1648</v>
      </c>
      <c r="B72" s="1">
        <v>104</v>
      </c>
      <c r="C72" s="4">
        <v>2570</v>
      </c>
      <c r="D72" s="2">
        <v>2756</v>
      </c>
      <c r="E72" s="2">
        <v>3433</v>
      </c>
      <c r="F72" s="2">
        <v>3087</v>
      </c>
      <c r="G72" s="2">
        <v>1079</v>
      </c>
      <c r="H72" s="2">
        <v>1214</v>
      </c>
    </row>
    <row r="73" spans="1:8" ht="12.75">
      <c r="A73" s="4">
        <v>2540</v>
      </c>
      <c r="B73" s="1">
        <v>103</v>
      </c>
      <c r="C73" s="4">
        <v>2572</v>
      </c>
      <c r="D73" s="2">
        <v>2572</v>
      </c>
      <c r="E73" s="2">
        <v>2572</v>
      </c>
      <c r="F73" s="2">
        <v>2572</v>
      </c>
      <c r="G73" s="2">
        <v>320</v>
      </c>
      <c r="H73" s="2">
        <v>582</v>
      </c>
    </row>
    <row r="74" spans="1:8" ht="12.75">
      <c r="A74" s="4">
        <v>49518</v>
      </c>
      <c r="B74" s="1">
        <v>3190</v>
      </c>
      <c r="C74" s="4">
        <v>5981</v>
      </c>
      <c r="D74" s="2">
        <v>6324</v>
      </c>
      <c r="E74" s="2">
        <v>1903</v>
      </c>
      <c r="F74" s="2">
        <v>936</v>
      </c>
      <c r="G74" s="2">
        <v>713</v>
      </c>
      <c r="H74" s="2">
        <v>344</v>
      </c>
    </row>
    <row r="75" spans="1:8" ht="12.75">
      <c r="A75" s="4">
        <v>12179</v>
      </c>
      <c r="B75" s="1">
        <v>440</v>
      </c>
      <c r="C75" s="4">
        <v>6665</v>
      </c>
      <c r="D75" s="2">
        <v>7315</v>
      </c>
      <c r="E75" s="2">
        <v>4795</v>
      </c>
      <c r="F75" s="2">
        <v>3435</v>
      </c>
      <c r="G75" s="2">
        <v>2982</v>
      </c>
      <c r="H75" s="2">
        <v>2138</v>
      </c>
    </row>
    <row r="76" spans="1:8" ht="12.75">
      <c r="A76" s="4">
        <v>69721</v>
      </c>
      <c r="B76" s="1">
        <v>4399</v>
      </c>
      <c r="C76" s="4">
        <v>3044</v>
      </c>
      <c r="D76" s="2">
        <v>2607</v>
      </c>
      <c r="E76" s="2">
        <v>2452</v>
      </c>
      <c r="F76" s="2">
        <v>1217</v>
      </c>
      <c r="G76" s="2">
        <v>3054</v>
      </c>
      <c r="H76" s="2">
        <v>2076</v>
      </c>
    </row>
    <row r="77" spans="1:8" ht="12.75">
      <c r="A77" s="4">
        <v>41914</v>
      </c>
      <c r="C77" s="4"/>
      <c r="D77" s="2"/>
      <c r="E77" s="2"/>
      <c r="F77" s="2"/>
      <c r="G77" s="2"/>
      <c r="H77" s="2"/>
    </row>
    <row r="78" spans="1:8" ht="12.75">
      <c r="A78" s="4">
        <v>991</v>
      </c>
      <c r="B78" s="1">
        <v>116</v>
      </c>
      <c r="C78" s="4">
        <v>5786</v>
      </c>
      <c r="D78" s="2">
        <v>6239</v>
      </c>
      <c r="E78" s="2">
        <v>386</v>
      </c>
      <c r="F78" s="2">
        <v>3322</v>
      </c>
      <c r="G78" s="2">
        <v>87</v>
      </c>
      <c r="H78" s="2">
        <v>1025</v>
      </c>
    </row>
    <row r="79" spans="1:8" ht="12.75">
      <c r="A79" s="4">
        <v>59972</v>
      </c>
      <c r="B79" s="1">
        <v>1933</v>
      </c>
      <c r="C79" s="4">
        <v>2036</v>
      </c>
      <c r="D79" s="2">
        <v>2112</v>
      </c>
      <c r="E79" s="2">
        <v>2294</v>
      </c>
      <c r="F79" s="2">
        <v>1709</v>
      </c>
      <c r="G79" s="2">
        <v>83</v>
      </c>
      <c r="H79" s="2">
        <v>4</v>
      </c>
    </row>
    <row r="80" spans="1:8" ht="12.75">
      <c r="A80" s="4">
        <v>67909</v>
      </c>
      <c r="B80" s="1">
        <v>2157</v>
      </c>
      <c r="C80" s="4">
        <v>2955</v>
      </c>
      <c r="D80" s="2">
        <v>2087</v>
      </c>
      <c r="E80" s="2">
        <v>345</v>
      </c>
      <c r="F80" s="2">
        <v>85</v>
      </c>
      <c r="G80" s="2">
        <v>2039</v>
      </c>
      <c r="H80" s="2">
        <v>2057</v>
      </c>
    </row>
    <row r="81" spans="1:8" ht="12.75">
      <c r="A81" s="4">
        <v>62122</v>
      </c>
      <c r="B81" s="1">
        <v>1992</v>
      </c>
      <c r="C81" s="4">
        <v>1114</v>
      </c>
      <c r="D81" s="2">
        <v>1039</v>
      </c>
      <c r="E81" s="2">
        <v>3286</v>
      </c>
      <c r="F81" s="2">
        <v>3265</v>
      </c>
      <c r="G81" s="2">
        <v>67</v>
      </c>
      <c r="H81" s="2">
        <v>13</v>
      </c>
    </row>
    <row r="82" spans="1:8" ht="12.75">
      <c r="A82" s="4">
        <v>8589</v>
      </c>
      <c r="B82" s="1">
        <v>451</v>
      </c>
      <c r="C82" s="4">
        <v>6870</v>
      </c>
      <c r="D82" s="2">
        <v>6503</v>
      </c>
      <c r="E82" s="2">
        <v>310</v>
      </c>
      <c r="F82" s="2">
        <v>840</v>
      </c>
      <c r="G82" s="2">
        <v>567</v>
      </c>
      <c r="H82" s="2">
        <v>344</v>
      </c>
    </row>
    <row r="83" spans="1:8" ht="12.75">
      <c r="A83" s="4">
        <v>42336</v>
      </c>
      <c r="C83" s="4"/>
      <c r="D83" s="2"/>
      <c r="E83" s="2"/>
      <c r="F83" s="2"/>
      <c r="G83" s="2"/>
      <c r="H83" s="2"/>
    </row>
    <row r="84" spans="1:8" ht="12.75">
      <c r="A84" s="4">
        <v>5426</v>
      </c>
      <c r="B84" s="1">
        <v>292</v>
      </c>
      <c r="C84" s="4">
        <v>2268</v>
      </c>
      <c r="D84" s="2">
        <v>2315</v>
      </c>
      <c r="E84" s="2">
        <v>4224</v>
      </c>
      <c r="F84" s="2">
        <v>3626</v>
      </c>
      <c r="G84" s="2">
        <v>303</v>
      </c>
      <c r="H84" s="2">
        <v>64</v>
      </c>
    </row>
    <row r="85" spans="1:8" ht="12.75">
      <c r="A85" s="4">
        <v>6</v>
      </c>
      <c r="B85" s="1">
        <v>2</v>
      </c>
      <c r="C85" s="4">
        <v>2143</v>
      </c>
      <c r="D85" s="2">
        <v>2212</v>
      </c>
      <c r="E85" s="2">
        <v>2927</v>
      </c>
      <c r="F85" s="2">
        <v>2355</v>
      </c>
      <c r="G85" s="2">
        <v>1702</v>
      </c>
      <c r="H85" s="2">
        <v>1305</v>
      </c>
    </row>
    <row r="86" spans="1:8" ht="12.75">
      <c r="A86" s="4">
        <v>2</v>
      </c>
      <c r="B86" s="1">
        <v>1</v>
      </c>
      <c r="C86" s="4">
        <v>7596</v>
      </c>
      <c r="D86" s="2">
        <v>7881</v>
      </c>
      <c r="E86" s="2">
        <v>4277</v>
      </c>
      <c r="F86" s="2">
        <v>1366</v>
      </c>
      <c r="G86" s="2">
        <v>2798</v>
      </c>
      <c r="H86" s="2">
        <v>1117</v>
      </c>
    </row>
    <row r="87" spans="1:8" ht="12.75">
      <c r="A87" s="4">
        <v>63179</v>
      </c>
      <c r="B87" s="1">
        <v>4644</v>
      </c>
      <c r="C87" s="4">
        <v>3475</v>
      </c>
      <c r="D87" s="2">
        <v>3635</v>
      </c>
      <c r="E87" s="2">
        <v>3595</v>
      </c>
      <c r="F87" s="2">
        <v>1419</v>
      </c>
      <c r="G87" s="2">
        <v>3662</v>
      </c>
      <c r="H87" s="2">
        <v>2356</v>
      </c>
    </row>
    <row r="88" spans="1:8" ht="12.75">
      <c r="A88" s="4">
        <v>29799</v>
      </c>
      <c r="B88" s="1">
        <v>1034</v>
      </c>
      <c r="C88" s="4">
        <v>569</v>
      </c>
      <c r="D88" s="2">
        <v>972</v>
      </c>
      <c r="E88" s="2">
        <v>723</v>
      </c>
      <c r="F88" s="2">
        <v>439</v>
      </c>
      <c r="G88" s="2">
        <v>127</v>
      </c>
      <c r="H88" s="2">
        <v>604</v>
      </c>
    </row>
    <row r="89" spans="1:8" ht="12.75">
      <c r="A89" s="4">
        <v>938</v>
      </c>
      <c r="B89" s="1">
        <v>20</v>
      </c>
      <c r="C89" s="4">
        <v>847</v>
      </c>
      <c r="D89" s="2">
        <v>847</v>
      </c>
      <c r="E89" s="2">
        <v>4372</v>
      </c>
      <c r="F89" s="2">
        <v>4329</v>
      </c>
      <c r="G89" s="2">
        <v>1662</v>
      </c>
      <c r="H89" s="2">
        <v>1404</v>
      </c>
    </row>
    <row r="90" spans="1:8" ht="12.75">
      <c r="A90" s="4">
        <v>112968</v>
      </c>
      <c r="B90" s="1">
        <v>4748</v>
      </c>
      <c r="C90" s="4">
        <v>3404</v>
      </c>
      <c r="D90" s="2">
        <v>3364</v>
      </c>
      <c r="E90" s="2">
        <v>2406</v>
      </c>
      <c r="F90" s="2">
        <v>1379</v>
      </c>
      <c r="G90" s="2">
        <v>1330</v>
      </c>
      <c r="H90" s="2">
        <v>671</v>
      </c>
    </row>
    <row r="91" spans="1:8" ht="12.75">
      <c r="A91" s="4">
        <v>744</v>
      </c>
      <c r="B91" s="1">
        <v>41</v>
      </c>
      <c r="C91" s="4">
        <v>850</v>
      </c>
      <c r="D91" s="2">
        <v>1011</v>
      </c>
      <c r="E91" s="2">
        <v>934</v>
      </c>
      <c r="F91" s="2">
        <v>1216</v>
      </c>
      <c r="G91" s="2">
        <v>1484</v>
      </c>
      <c r="H91" s="2">
        <v>1495</v>
      </c>
    </row>
    <row r="92" spans="1:8" ht="12.75">
      <c r="A92" s="4">
        <v>1360</v>
      </c>
      <c r="B92" s="1">
        <v>63</v>
      </c>
      <c r="C92" s="4">
        <v>901</v>
      </c>
      <c r="D92" s="2">
        <v>917</v>
      </c>
      <c r="E92" s="2">
        <v>2501</v>
      </c>
      <c r="F92" s="2">
        <v>2895</v>
      </c>
      <c r="G92" s="2">
        <v>388</v>
      </c>
      <c r="H92" s="2">
        <v>666</v>
      </c>
    </row>
    <row r="93" spans="1:8" ht="12.75">
      <c r="A93" s="4">
        <v>2920</v>
      </c>
      <c r="C93" s="4"/>
      <c r="D93" s="2"/>
      <c r="E93" s="2"/>
      <c r="F93" s="2"/>
      <c r="G93" s="2"/>
      <c r="H93" s="2"/>
    </row>
    <row r="94" spans="1:8" ht="12.75">
      <c r="A94" s="4">
        <v>36812</v>
      </c>
      <c r="B94" s="1">
        <v>958</v>
      </c>
      <c r="C94" s="4">
        <v>1279</v>
      </c>
      <c r="D94" s="2">
        <v>1787</v>
      </c>
      <c r="E94" s="2">
        <v>1792</v>
      </c>
      <c r="F94" s="2">
        <v>1458</v>
      </c>
      <c r="G94" s="2">
        <v>854</v>
      </c>
      <c r="H94" s="2">
        <v>906</v>
      </c>
    </row>
    <row r="95" spans="1:8" ht="12.75">
      <c r="A95" s="4">
        <v>38</v>
      </c>
      <c r="B95" s="1">
        <v>9</v>
      </c>
      <c r="C95" s="4">
        <v>4423</v>
      </c>
      <c r="D95" s="2">
        <v>4153</v>
      </c>
      <c r="E95" s="2">
        <v>1374</v>
      </c>
      <c r="F95" s="2">
        <v>475</v>
      </c>
      <c r="G95" s="2">
        <v>684</v>
      </c>
      <c r="H95" s="2">
        <v>199</v>
      </c>
    </row>
    <row r="96" spans="1:8" ht="12.75">
      <c r="A96" s="4">
        <v>13156</v>
      </c>
      <c r="C96" s="4"/>
      <c r="D96" s="2"/>
      <c r="E96" s="2"/>
      <c r="F96" s="2"/>
      <c r="G96" s="2"/>
      <c r="H96" s="2"/>
    </row>
    <row r="97" spans="1:8" ht="12.75">
      <c r="A97" s="4">
        <v>51690</v>
      </c>
      <c r="C97" s="4"/>
      <c r="D97" s="2"/>
      <c r="E97" s="2"/>
      <c r="F97" s="2"/>
      <c r="G97" s="2"/>
      <c r="H97" s="3"/>
    </row>
    <row r="98" spans="1:8" ht="12.75">
      <c r="A98" s="4">
        <v>118346</v>
      </c>
      <c r="C98" s="4"/>
      <c r="D98" s="2"/>
      <c r="E98" s="2"/>
      <c r="F98" s="2"/>
      <c r="G98" s="2"/>
      <c r="H98" s="2"/>
    </row>
    <row r="99" spans="1:8" ht="12.75">
      <c r="A99" s="4">
        <v>68461</v>
      </c>
      <c r="C99" s="4"/>
      <c r="D99" s="2"/>
      <c r="E99" s="2"/>
      <c r="F99" s="2"/>
      <c r="G99" s="2"/>
      <c r="H99" s="2"/>
    </row>
    <row r="100" spans="1:8" ht="12.75">
      <c r="A100" s="4">
        <v>472</v>
      </c>
      <c r="B100" s="1">
        <v>98</v>
      </c>
      <c r="C100" s="4">
        <v>4932</v>
      </c>
      <c r="D100" s="2">
        <v>5254</v>
      </c>
      <c r="E100" s="2">
        <v>2454</v>
      </c>
      <c r="F100" s="2">
        <v>3862</v>
      </c>
      <c r="G100" s="2">
        <v>1876</v>
      </c>
      <c r="H100" s="2">
        <v>1876</v>
      </c>
    </row>
    <row r="101" spans="1:8" ht="12.75">
      <c r="A101" s="4">
        <v>3322</v>
      </c>
      <c r="B101" s="1">
        <v>539</v>
      </c>
      <c r="C101" s="4">
        <v>4923</v>
      </c>
      <c r="D101" s="2">
        <v>2659</v>
      </c>
      <c r="E101" s="2">
        <v>3478</v>
      </c>
      <c r="F101" s="2">
        <v>3350</v>
      </c>
      <c r="G101" s="2">
        <v>5187</v>
      </c>
      <c r="H101" s="2">
        <v>5187</v>
      </c>
    </row>
    <row r="102" spans="1:8" ht="12.75">
      <c r="A102" s="4">
        <v>1018</v>
      </c>
      <c r="B102" s="1">
        <v>226</v>
      </c>
      <c r="C102" s="4">
        <v>1966</v>
      </c>
      <c r="D102" s="2">
        <v>3019</v>
      </c>
      <c r="E102" s="2">
        <v>4616</v>
      </c>
      <c r="F102" s="2">
        <v>4554</v>
      </c>
      <c r="G102" s="2">
        <v>3655</v>
      </c>
      <c r="H102" s="2">
        <v>3700</v>
      </c>
    </row>
    <row r="103" spans="1:8" ht="12.75">
      <c r="A103" s="4">
        <v>745</v>
      </c>
      <c r="B103" s="1">
        <v>159</v>
      </c>
      <c r="C103" s="4">
        <v>5932</v>
      </c>
      <c r="D103" s="2">
        <v>5438</v>
      </c>
      <c r="E103" s="2">
        <v>1379</v>
      </c>
      <c r="F103" s="2">
        <v>1203</v>
      </c>
      <c r="G103" s="2">
        <v>3053</v>
      </c>
      <c r="H103" s="2">
        <v>2957</v>
      </c>
    </row>
    <row r="104" spans="1:8" ht="12.75">
      <c r="A104" s="4">
        <v>72460</v>
      </c>
      <c r="C104" s="4"/>
      <c r="D104" s="2"/>
      <c r="E104" s="2"/>
      <c r="F104" s="2"/>
      <c r="G104" s="2"/>
      <c r="H104" s="2"/>
    </row>
    <row r="105" spans="1:8" ht="12.75">
      <c r="A105" s="4">
        <v>6201</v>
      </c>
      <c r="B105" s="1">
        <v>325</v>
      </c>
      <c r="C105" s="4">
        <v>1728</v>
      </c>
      <c r="D105" s="2">
        <v>2013</v>
      </c>
      <c r="E105" s="2">
        <v>2088</v>
      </c>
      <c r="F105" s="2">
        <v>2519</v>
      </c>
      <c r="G105" s="2">
        <v>264</v>
      </c>
      <c r="H105" s="2">
        <v>568</v>
      </c>
    </row>
    <row r="106" spans="1:8" ht="12.75">
      <c r="A106" s="4">
        <v>5130</v>
      </c>
      <c r="B106" s="1">
        <v>134</v>
      </c>
      <c r="C106" s="4">
        <v>3074</v>
      </c>
      <c r="D106" s="2">
        <v>3335</v>
      </c>
      <c r="E106" s="2">
        <v>1428</v>
      </c>
      <c r="F106" s="2">
        <v>1517</v>
      </c>
      <c r="G106" s="2">
        <v>1273</v>
      </c>
      <c r="H106" s="2">
        <v>728</v>
      </c>
    </row>
    <row r="107" spans="1:8" ht="12.75">
      <c r="A107" s="4">
        <v>90</v>
      </c>
      <c r="C107" s="4"/>
      <c r="D107" s="2"/>
      <c r="E107" s="2"/>
      <c r="F107" s="2"/>
      <c r="G107" s="2"/>
      <c r="H107" s="2"/>
    </row>
    <row r="108" spans="1:8" ht="12.75">
      <c r="A108" s="4">
        <v>3128</v>
      </c>
      <c r="B108" s="1">
        <v>323</v>
      </c>
      <c r="C108" s="4">
        <v>3059</v>
      </c>
      <c r="D108" s="2">
        <v>3260</v>
      </c>
      <c r="E108" s="2">
        <v>2238</v>
      </c>
      <c r="F108" s="2">
        <v>2109</v>
      </c>
      <c r="G108" s="2">
        <v>1224</v>
      </c>
      <c r="H108" s="2">
        <v>950</v>
      </c>
    </row>
    <row r="109" spans="1:8" ht="12.75">
      <c r="A109" s="4">
        <v>1600</v>
      </c>
      <c r="B109" s="1">
        <v>86</v>
      </c>
      <c r="C109" s="4">
        <v>3039</v>
      </c>
      <c r="D109" s="2">
        <v>2675</v>
      </c>
      <c r="E109" s="2">
        <v>6052</v>
      </c>
      <c r="F109" s="2">
        <v>5616</v>
      </c>
      <c r="G109" s="2">
        <v>2265</v>
      </c>
      <c r="H109" s="2">
        <v>1986</v>
      </c>
    </row>
    <row r="110" spans="1:8" ht="12.75">
      <c r="A110" s="4">
        <v>347</v>
      </c>
      <c r="B110" s="1">
        <v>24</v>
      </c>
      <c r="C110" s="4">
        <v>1455</v>
      </c>
      <c r="D110" s="2">
        <v>1177</v>
      </c>
      <c r="E110" s="2">
        <v>1670</v>
      </c>
      <c r="F110" s="2">
        <v>650</v>
      </c>
      <c r="G110" s="2">
        <v>961</v>
      </c>
      <c r="H110" s="2">
        <v>623</v>
      </c>
    </row>
    <row r="111" spans="1:8" ht="12.75">
      <c r="A111" s="4"/>
      <c r="C111" s="4"/>
      <c r="D111" s="2"/>
      <c r="E111" s="2"/>
      <c r="F111" s="2"/>
      <c r="G111" s="2"/>
      <c r="H111" s="2"/>
    </row>
    <row r="112" spans="1:8" ht="12.75">
      <c r="A112" s="4">
        <v>91227</v>
      </c>
      <c r="B112" s="1">
        <v>4564</v>
      </c>
      <c r="C112" s="4">
        <v>483</v>
      </c>
      <c r="D112" s="2">
        <v>440</v>
      </c>
      <c r="E112" s="2">
        <v>5358</v>
      </c>
      <c r="F112" s="2">
        <v>5489</v>
      </c>
      <c r="G112" s="2">
        <v>4611</v>
      </c>
      <c r="H112" s="2">
        <v>4611</v>
      </c>
    </row>
    <row r="113" spans="1:8" ht="12.75">
      <c r="A113" s="4">
        <v>24687</v>
      </c>
      <c r="B113" s="1">
        <v>880</v>
      </c>
      <c r="C113" s="4">
        <v>1342</v>
      </c>
      <c r="D113" s="2">
        <v>1213</v>
      </c>
      <c r="E113" s="2">
        <v>1746</v>
      </c>
      <c r="F113" s="2">
        <v>969</v>
      </c>
      <c r="G113" s="2">
        <v>3543</v>
      </c>
      <c r="H113" s="2">
        <v>3625</v>
      </c>
    </row>
    <row r="114" spans="1:8" ht="12.75">
      <c r="A114" s="4">
        <v>6482</v>
      </c>
      <c r="B114" s="1">
        <v>387</v>
      </c>
      <c r="C114" s="4">
        <v>4795</v>
      </c>
      <c r="D114" s="2">
        <v>3885</v>
      </c>
      <c r="E114" s="2">
        <v>1216</v>
      </c>
      <c r="F114" s="2">
        <v>2955</v>
      </c>
      <c r="G114" s="2">
        <v>403</v>
      </c>
      <c r="H114" s="2">
        <v>1619</v>
      </c>
    </row>
    <row r="115" spans="1:8" ht="12.75">
      <c r="A115" s="4">
        <v>8539</v>
      </c>
      <c r="C115" s="4"/>
      <c r="D115" s="2"/>
      <c r="E115" s="2"/>
      <c r="F115" s="2"/>
      <c r="G115" s="2"/>
      <c r="H115" s="2"/>
    </row>
    <row r="116" spans="1:8" ht="12.75">
      <c r="A116" s="4">
        <v>12036</v>
      </c>
      <c r="B116" s="1">
        <v>645</v>
      </c>
      <c r="C116" s="4">
        <v>5782</v>
      </c>
      <c r="D116" s="2">
        <v>4829</v>
      </c>
      <c r="E116" s="2">
        <v>1437</v>
      </c>
      <c r="F116" s="2">
        <v>2643</v>
      </c>
      <c r="G116" s="2">
        <v>3566</v>
      </c>
      <c r="H116" s="2">
        <v>3768</v>
      </c>
    </row>
    <row r="117" spans="1:8" ht="12.75">
      <c r="A117" s="4">
        <v>7054</v>
      </c>
      <c r="C117" s="4"/>
      <c r="D117" s="2"/>
      <c r="E117" s="2"/>
      <c r="F117" s="2"/>
      <c r="G117" s="2"/>
      <c r="H117" s="2"/>
    </row>
    <row r="118" spans="1:8" ht="12.75">
      <c r="A118" s="4">
        <v>11423</v>
      </c>
      <c r="B118" s="1">
        <v>616</v>
      </c>
      <c r="C118" s="4">
        <v>3474</v>
      </c>
      <c r="D118" s="2">
        <v>5253</v>
      </c>
      <c r="E118" s="2">
        <v>470</v>
      </c>
      <c r="F118" s="2">
        <v>1182</v>
      </c>
      <c r="G118" s="2">
        <v>713</v>
      </c>
      <c r="H118" s="2">
        <v>1931</v>
      </c>
    </row>
    <row r="119" spans="1:8" ht="12.75">
      <c r="A119" s="4">
        <v>34523</v>
      </c>
      <c r="C119" s="4"/>
      <c r="D119" s="2"/>
      <c r="E119" s="2"/>
      <c r="F119" s="2"/>
      <c r="G119" s="2"/>
      <c r="H119" s="2"/>
    </row>
    <row r="120" spans="1:8" ht="12.75">
      <c r="A120" s="4">
        <v>15357</v>
      </c>
      <c r="C120" s="4"/>
      <c r="D120" s="2"/>
      <c r="E120" s="2"/>
      <c r="F120" s="2"/>
      <c r="G120" s="2"/>
      <c r="H120" s="2"/>
    </row>
    <row r="121" spans="1:8" ht="12.75">
      <c r="A121" s="4">
        <v>21160</v>
      </c>
      <c r="C121" s="4"/>
      <c r="D121" s="2"/>
      <c r="E121" s="2"/>
      <c r="F121" s="2"/>
      <c r="G121" s="2"/>
      <c r="H121" s="2"/>
    </row>
    <row r="147" ht="12.75">
      <c r="H147" s="3"/>
    </row>
    <row r="246" spans="1:3" ht="12.75">
      <c r="A246" s="2"/>
      <c r="C246" s="3"/>
    </row>
    <row r="249" spans="1:3" ht="12.75">
      <c r="A249" s="3"/>
      <c r="C249" s="2"/>
    </row>
    <row r="264" spans="3:8" ht="12.75">
      <c r="C264" s="2"/>
      <c r="D264" s="2"/>
      <c r="E264" s="2"/>
      <c r="F264" s="2"/>
      <c r="G264" s="2"/>
      <c r="H264" s="2"/>
    </row>
    <row r="274" spans="1:7" ht="12.75">
      <c r="A274" s="2"/>
      <c r="C274" s="2"/>
      <c r="E274" s="2"/>
      <c r="G274" s="2"/>
    </row>
    <row r="277" spans="1:7" ht="12.75">
      <c r="A277" s="2"/>
      <c r="C277" s="2"/>
      <c r="E277" s="2"/>
      <c r="G277" s="2"/>
    </row>
    <row r="278" spans="1:7" ht="12.75">
      <c r="A278" s="2"/>
      <c r="C278" s="2"/>
      <c r="E278" s="2"/>
      <c r="G278" s="2"/>
    </row>
    <row r="280" spans="1:7" ht="12.75">
      <c r="A280" s="2"/>
      <c r="C280" s="3"/>
      <c r="E280" s="2"/>
      <c r="G280" s="2"/>
    </row>
    <row r="283" spans="1:7" ht="12.75">
      <c r="A283" s="3"/>
      <c r="C283" s="2"/>
      <c r="E283" s="2"/>
      <c r="G283" s="2"/>
    </row>
    <row r="288" spans="1:7" ht="12.75">
      <c r="A288" s="2"/>
      <c r="C288" s="3"/>
      <c r="E288" s="2"/>
      <c r="G288" s="2"/>
    </row>
    <row r="291" ht="12.75">
      <c r="A291" s="3"/>
    </row>
    <row r="449" spans="3:8" ht="12.75">
      <c r="C449" s="2"/>
      <c r="D449" s="2"/>
      <c r="E449" s="2"/>
      <c r="F449" s="2"/>
      <c r="G449" s="2"/>
      <c r="H449" s="2"/>
    </row>
    <row r="468" spans="3:8" ht="12.75">
      <c r="C468" s="2"/>
      <c r="D468" s="2"/>
      <c r="E468" s="2"/>
      <c r="F468" s="2"/>
      <c r="G468" s="2"/>
      <c r="H468" s="2"/>
    </row>
    <row r="476" spans="3:8" ht="12.75">
      <c r="C476" s="2"/>
      <c r="D476" s="2"/>
      <c r="E476" s="2"/>
      <c r="F476" s="2"/>
      <c r="G476" s="2"/>
      <c r="H476" s="2"/>
    </row>
    <row r="477" spans="3:8" ht="12.75">
      <c r="C477" s="2"/>
      <c r="D477" s="2"/>
      <c r="E477" s="2"/>
      <c r="F477" s="2"/>
      <c r="G477" s="2"/>
      <c r="H477" s="2"/>
    </row>
    <row r="478" spans="3:8" ht="12.75">
      <c r="C478" s="2"/>
      <c r="D478" s="2"/>
      <c r="E478" s="2"/>
      <c r="F478" s="2"/>
      <c r="G478" s="2"/>
      <c r="H478" s="2"/>
    </row>
    <row r="479" spans="3:8" ht="12.75">
      <c r="C479" s="3"/>
      <c r="D479" s="2"/>
      <c r="E479" s="2"/>
      <c r="F479" s="2"/>
      <c r="G479" s="2"/>
      <c r="H479" s="2"/>
    </row>
    <row r="482" spans="1:7" ht="12.75">
      <c r="A482" s="3"/>
      <c r="C482" s="2"/>
      <c r="E482" s="2"/>
      <c r="G482" s="2"/>
    </row>
    <row r="486" spans="1:7" ht="12.75">
      <c r="A486" s="2"/>
      <c r="C486" s="2"/>
      <c r="E486" s="2"/>
      <c r="G486" s="2"/>
    </row>
    <row r="490" spans="1:7" ht="12.75">
      <c r="A490" s="2"/>
      <c r="C490" s="2"/>
      <c r="E490" s="2"/>
      <c r="G490" s="2"/>
    </row>
    <row r="560" ht="12.75">
      <c r="C560" s="3"/>
    </row>
    <row r="563" ht="12.75">
      <c r="A563" s="3"/>
    </row>
    <row r="571" ht="12.75">
      <c r="A571" s="2"/>
    </row>
    <row r="621" spans="3:8" ht="12.75">
      <c r="C621" s="2"/>
      <c r="D621" s="2"/>
      <c r="E621" s="2"/>
      <c r="F621" s="2"/>
      <c r="G621" s="2"/>
      <c r="H621" s="2"/>
    </row>
    <row r="622" spans="3:8" ht="12.75">
      <c r="C622" s="2"/>
      <c r="D622" s="2"/>
      <c r="E622" s="2"/>
      <c r="F622" s="2"/>
      <c r="G622" s="2"/>
      <c r="H622" s="2"/>
    </row>
    <row r="730" spans="1:3" ht="12.75">
      <c r="A730" s="2"/>
      <c r="C730" s="3"/>
    </row>
    <row r="733" spans="1:3" ht="12.75">
      <c r="A733" s="3"/>
      <c r="C733" s="2"/>
    </row>
    <row r="779" spans="1:3" ht="12.75">
      <c r="A779" s="2"/>
      <c r="C779" s="3"/>
    </row>
    <row r="780" spans="1:3" ht="12.75">
      <c r="A780" s="2"/>
      <c r="C780" s="3"/>
    </row>
    <row r="782" spans="1:3" ht="12.75">
      <c r="A782" s="3"/>
      <c r="C782" s="2"/>
    </row>
    <row r="783" spans="1:3" ht="12.75">
      <c r="A783" s="3"/>
      <c r="C783" s="2"/>
    </row>
    <row r="804" spans="1:3" ht="12.75">
      <c r="A804" s="2"/>
      <c r="C804" s="3"/>
    </row>
    <row r="807" spans="1:3" ht="12.75">
      <c r="A807" s="3"/>
      <c r="C807" s="2"/>
    </row>
    <row r="847" ht="12.75">
      <c r="C847" s="3"/>
    </row>
    <row r="850" ht="12.75">
      <c r="A850" s="3"/>
    </row>
    <row r="871" spans="1:8" ht="12.75">
      <c r="A871" s="2"/>
      <c r="C871" s="2"/>
      <c r="D871" s="2"/>
      <c r="E871" s="2"/>
      <c r="F871" s="2"/>
      <c r="G871" s="2"/>
      <c r="H871" s="2"/>
    </row>
    <row r="875" spans="1:8" ht="12.75">
      <c r="A875" s="2"/>
      <c r="C875" s="3"/>
      <c r="D875" s="2"/>
      <c r="E875" s="2"/>
      <c r="F875" s="2"/>
      <c r="G875" s="2"/>
      <c r="H875" s="2"/>
    </row>
    <row r="878" spans="1:8" ht="12.75">
      <c r="A878" s="3"/>
      <c r="C878" s="2"/>
      <c r="D878" s="2"/>
      <c r="E878" s="2"/>
      <c r="F878" s="2"/>
      <c r="G878" s="2"/>
      <c r="H878" s="2"/>
    </row>
    <row r="902" spans="1:7" ht="12.75">
      <c r="A902" s="2"/>
      <c r="C902" s="2"/>
      <c r="E902" s="2"/>
      <c r="G902" s="2"/>
    </row>
    <row r="903" spans="1:7" ht="12.75">
      <c r="A903" s="2"/>
      <c r="C903" s="2"/>
      <c r="E903" s="2"/>
      <c r="G903" s="2"/>
    </row>
    <row r="907" spans="1:7" ht="12.75">
      <c r="A907" s="2"/>
      <c r="C907" s="3"/>
      <c r="E907" s="2"/>
      <c r="G907" s="2"/>
    </row>
    <row r="910" spans="1:7" ht="12.75">
      <c r="A910" s="3"/>
      <c r="C910" s="3"/>
      <c r="E910" s="2"/>
      <c r="G910" s="2"/>
    </row>
    <row r="913" spans="1:7" ht="12.75">
      <c r="A913" s="3"/>
      <c r="C913" s="2"/>
      <c r="E913" s="2"/>
      <c r="G913" s="2"/>
    </row>
    <row r="924" spans="1:7" ht="12.75">
      <c r="A924" s="2"/>
      <c r="C924" s="2"/>
      <c r="E924" s="2"/>
      <c r="G924" s="2"/>
    </row>
    <row r="946" spans="1:3" ht="12.75">
      <c r="A946" s="2"/>
      <c r="C946" s="3"/>
    </row>
    <row r="949" spans="1:3" ht="12.75">
      <c r="A949" s="3"/>
      <c r="C949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2010-07-20T04:43:43Z</dcterms:created>
  <dcterms:modified xsi:type="dcterms:W3CDTF">2010-07-20T04:59:00Z</dcterms:modified>
  <cp:category/>
  <cp:version/>
  <cp:contentType/>
  <cp:contentStatus/>
</cp:coreProperties>
</file>