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0" windowWidth="19320" windowHeight="12120" tabRatio="909" activeTab="0"/>
  </bookViews>
  <sheets>
    <sheet name="Readme" sheetId="1" r:id="rId1"/>
    <sheet name="RhinoFeaturesIR" sheetId="2" r:id="rId2"/>
    <sheet name="RhinoFeaturesIRDyn" sheetId="3" r:id="rId3"/>
    <sheet name="RhinoBugsIR" sheetId="4" r:id="rId4"/>
    <sheet name="jEditFeaturesIR" sheetId="5" r:id="rId5"/>
    <sheet name="jEditFeaturesIRDyn" sheetId="6" r:id="rId6"/>
    <sheet name="jEditBugsIR" sheetId="7" r:id="rId7"/>
    <sheet name="jEditBugsIRDyn" sheetId="8" r:id="rId8"/>
    <sheet name="RhinoFeatures" sheetId="9" r:id="rId9"/>
    <sheet name="RhinoBugs" sheetId="10" r:id="rId10"/>
    <sheet name="jEditFeatures" sheetId="11" r:id="rId11"/>
    <sheet name="jEditBugs" sheetId="12" r:id="rId12"/>
    <sheet name="RhinoFeaturesPercentages" sheetId="13" r:id="rId13"/>
    <sheet name="RhinoBugsPercentages" sheetId="14" r:id="rId14"/>
    <sheet name="jEditFeaturesPercentages" sheetId="15" r:id="rId15"/>
    <sheet name="jEditBugsPercentages" sheetId="16" r:id="rId16"/>
    <sheet name="RhinoFeaturesWilcoxon" sheetId="17" r:id="rId17"/>
    <sheet name="RhinoBugsWilcoxon" sheetId="18" r:id="rId18"/>
    <sheet name="jEditFeaturesWilcoxon" sheetId="19" r:id="rId19"/>
    <sheet name="jEditBugsWilcoxon" sheetId="20" r:id="rId20"/>
  </sheets>
  <definedNames/>
  <calcPr fullCalcOnLoad="1"/>
</workbook>
</file>

<file path=xl/sharedStrings.xml><?xml version="1.0" encoding="utf-8"?>
<sst xmlns="http://schemas.openxmlformats.org/spreadsheetml/2006/main" count="10177" uniqueCount="294">
  <si>
    <t>Count</t>
  </si>
  <si>
    <t>Minimum</t>
  </si>
  <si>
    <t>X</t>
  </si>
  <si>
    <t>IRCamelCase</t>
  </si>
  <si>
    <t>IRCamelCaseDyn</t>
  </si>
  <si>
    <t>IRSamurai</t>
  </si>
  <si>
    <t>IRSamuraiDyn</t>
  </si>
  <si>
    <t>Min</t>
  </si>
  <si>
    <t>Median</t>
  </si>
  <si>
    <t>Max</t>
  </si>
  <si>
    <t>Mean</t>
  </si>
  <si>
    <t>SD</t>
  </si>
  <si>
    <t>Line Width</t>
  </si>
  <si>
    <t>First Quartile</t>
  </si>
  <si>
    <t>Second Quartile</t>
  </si>
  <si>
    <t>Third Quartile</t>
  </si>
  <si>
    <t>Fourth Quartile</t>
  </si>
  <si>
    <t>Maximum</t>
  </si>
  <si>
    <t>Fourth Quartile -</t>
  </si>
  <si>
    <t>Third Quartile -</t>
  </si>
  <si>
    <t>Median -</t>
  </si>
  <si>
    <t>Second Quartile -</t>
  </si>
  <si>
    <t>First Quartile -</t>
  </si>
  <si>
    <t>Whisker</t>
  </si>
  <si>
    <t>Whisker-</t>
  </si>
  <si>
    <t>Average</t>
  </si>
  <si>
    <t>IROracle</t>
  </si>
  <si>
    <t>IROracleDyn</t>
  </si>
  <si>
    <t/>
  </si>
  <si>
    <t>Percentages RhinoFeatures</t>
  </si>
  <si>
    <t>Percentages RhinoBugs</t>
  </si>
  <si>
    <t>Percentages jEditFeatures</t>
  </si>
  <si>
    <t>Percentages jEditBugs</t>
  </si>
  <si>
    <t>Wilcoxon RhinoFeatures</t>
  </si>
  <si>
    <t>N/A</t>
  </si>
  <si>
    <t>Wilcoxon RhinoBugs</t>
  </si>
  <si>
    <t>Wilcoxon jEditFeatures</t>
  </si>
  <si>
    <t>Wilcoxon jEditBugs</t>
  </si>
  <si>
    <t>IRCCDyn</t>
  </si>
  <si>
    <t>IRSamDyn</t>
  </si>
  <si>
    <t>IROraDyn</t>
  </si>
  <si>
    <t>7.5.1</t>
  </si>
  <si>
    <t>7.5.2</t>
  </si>
  <si>
    <t>7.5.3</t>
  </si>
  <si>
    <t>7.8.1</t>
  </si>
  <si>
    <t>7.8.2</t>
  </si>
  <si>
    <t>7.8.3</t>
  </si>
  <si>
    <t>7.8.4</t>
  </si>
  <si>
    <t>7.8.5</t>
  </si>
  <si>
    <t>7.9.1</t>
  </si>
  <si>
    <t>8.6.1</t>
  </si>
  <si>
    <t>8.6.2</t>
  </si>
  <si>
    <t>8.6.2.1</t>
  </si>
  <si>
    <t>8.6.2.2</t>
  </si>
  <si>
    <t>8.6.2.6</t>
  </si>
  <si>
    <t>9.3.1</t>
  </si>
  <si>
    <t>9.8.1</t>
  </si>
  <si>
    <t>10.1.3</t>
  </si>
  <si>
    <t>10.1.4</t>
  </si>
  <si>
    <t>10.1.5</t>
  </si>
  <si>
    <t>10.1.6</t>
  </si>
  <si>
    <t>10.1.8</t>
  </si>
  <si>
    <t>10.2.1</t>
  </si>
  <si>
    <t>10.2.2</t>
  </si>
  <si>
    <t>10.2.3</t>
  </si>
  <si>
    <t>11.1.1</t>
  </si>
  <si>
    <t>11.1.4</t>
  </si>
  <si>
    <t>11.2.1</t>
  </si>
  <si>
    <t>11.2.2</t>
  </si>
  <si>
    <t>11.2.3</t>
  </si>
  <si>
    <t>11.3.1</t>
  </si>
  <si>
    <t>11.3.2</t>
  </si>
  <si>
    <t>11.4.1</t>
  </si>
  <si>
    <t>11.4.2</t>
  </si>
  <si>
    <t>11.4.3</t>
  </si>
  <si>
    <t>11.4.4</t>
  </si>
  <si>
    <t>11.4.5</t>
  </si>
  <si>
    <t>11.4.6</t>
  </si>
  <si>
    <t>11.4.8</t>
  </si>
  <si>
    <t>11.4.9</t>
  </si>
  <si>
    <t>11.5.1</t>
  </si>
  <si>
    <t>11.5.2</t>
  </si>
  <si>
    <t>11.5.3</t>
  </si>
  <si>
    <t>11.6.1</t>
  </si>
  <si>
    <t>11.6.2</t>
  </si>
  <si>
    <t>11.6.3</t>
  </si>
  <si>
    <t>11.8.1</t>
  </si>
  <si>
    <t>11.8.2</t>
  </si>
  <si>
    <t>11.8.3</t>
  </si>
  <si>
    <t>11.8.4</t>
  </si>
  <si>
    <t>11.8.6</t>
  </si>
  <si>
    <t>11.9.1</t>
  </si>
  <si>
    <t>11.9.2</t>
  </si>
  <si>
    <t>11.9.4</t>
  </si>
  <si>
    <t>11.13.2</t>
  </si>
  <si>
    <t>12.6.1</t>
  </si>
  <si>
    <t>12.6.2</t>
  </si>
  <si>
    <t>12.6.3</t>
  </si>
  <si>
    <t>12.6.4</t>
  </si>
  <si>
    <t>15.1.1.1</t>
  </si>
  <si>
    <t>15.1.1.2</t>
  </si>
  <si>
    <t>15.1.2.1</t>
  </si>
  <si>
    <t>15.1.2.2</t>
  </si>
  <si>
    <t>15.1.2.4</t>
  </si>
  <si>
    <t>15.1.2.5</t>
  </si>
  <si>
    <t>15.2.1.1</t>
  </si>
  <si>
    <t>15.2.2.1</t>
  </si>
  <si>
    <t>15.2.3</t>
  </si>
  <si>
    <t>15.2.3.1</t>
  </si>
  <si>
    <t>15.2.4</t>
  </si>
  <si>
    <t>15.2.4.1</t>
  </si>
  <si>
    <t>15.2.4.2</t>
  </si>
  <si>
    <t>15.2.4.4</t>
  </si>
  <si>
    <t>15.2.4.5</t>
  </si>
  <si>
    <t>15.3.1.1</t>
  </si>
  <si>
    <t>15.3.2.1</t>
  </si>
  <si>
    <t>15.3.3</t>
  </si>
  <si>
    <t>15.3.3.1</t>
  </si>
  <si>
    <t>15.3.4</t>
  </si>
  <si>
    <t>15.3.4.1</t>
  </si>
  <si>
    <t>15.3.4.3</t>
  </si>
  <si>
    <t>15.3.4.4</t>
  </si>
  <si>
    <t>15.3.5.1</t>
  </si>
  <si>
    <t>15.4.2.1</t>
  </si>
  <si>
    <t>15.4.2.2</t>
  </si>
  <si>
    <t>15.4.3</t>
  </si>
  <si>
    <t>15.4.4</t>
  </si>
  <si>
    <t>15.4.4.1</t>
  </si>
  <si>
    <t>15.4.4.2</t>
  </si>
  <si>
    <t>15.4.4.3</t>
  </si>
  <si>
    <t>15.4.4.4</t>
  </si>
  <si>
    <t>15.4.4.5</t>
  </si>
  <si>
    <t>15.4.4.7</t>
  </si>
  <si>
    <t>15.4.4.8</t>
  </si>
  <si>
    <t>15.4.4.11</t>
  </si>
  <si>
    <t>15.4.5.1</t>
  </si>
  <si>
    <t>15.4.5.2</t>
  </si>
  <si>
    <t>15.5.3</t>
  </si>
  <si>
    <t>15.5.3.2</t>
  </si>
  <si>
    <t>15.5.4</t>
  </si>
  <si>
    <t>15.5.4.1</t>
  </si>
  <si>
    <t>15.5.4.2</t>
  </si>
  <si>
    <t>15.5.4.3</t>
  </si>
  <si>
    <t>15.5.4.4</t>
  </si>
  <si>
    <t>15.5.4.5</t>
  </si>
  <si>
    <t>15.5.4.7</t>
  </si>
  <si>
    <t>15.5.4.8</t>
  </si>
  <si>
    <t>15.5.4.10</t>
  </si>
  <si>
    <t>15.5.4.11</t>
  </si>
  <si>
    <t>15.5.4.14</t>
  </si>
  <si>
    <t>15.5.4.15</t>
  </si>
  <si>
    <t>15.5.4.16</t>
  </si>
  <si>
    <t>15.5.4.18</t>
  </si>
  <si>
    <t>15.5.5.1</t>
  </si>
  <si>
    <t>15.6.3</t>
  </si>
  <si>
    <t>15.6.4</t>
  </si>
  <si>
    <t>15.6.4.1</t>
  </si>
  <si>
    <t>15.6.4.2</t>
  </si>
  <si>
    <t>15.6.4.3</t>
  </si>
  <si>
    <t>15.7.3.2</t>
  </si>
  <si>
    <t>15.7.3.3</t>
  </si>
  <si>
    <t>15.7.3.4</t>
  </si>
  <si>
    <t>15.7.3.5</t>
  </si>
  <si>
    <t>15.7.3.6</t>
  </si>
  <si>
    <t>15.7.4</t>
  </si>
  <si>
    <t>15.7.4.1</t>
  </si>
  <si>
    <t>15.7.4.2</t>
  </si>
  <si>
    <t>15.7.4.4</t>
  </si>
  <si>
    <t>15.7.4.5</t>
  </si>
  <si>
    <t>15.7.4.6</t>
  </si>
  <si>
    <t>15.7.4.7</t>
  </si>
  <si>
    <t>15.8.1.1</t>
  </si>
  <si>
    <t>15.8.1.2</t>
  </si>
  <si>
    <t>15.8.1.3</t>
  </si>
  <si>
    <t>15.8.1.4</t>
  </si>
  <si>
    <t>15.8.1.5</t>
  </si>
  <si>
    <t>15.8.1.6</t>
  </si>
  <si>
    <t>15.8.1.7</t>
  </si>
  <si>
    <t>15.8.1.8</t>
  </si>
  <si>
    <t>15.8.2.1</t>
  </si>
  <si>
    <t>15.8.2.2</t>
  </si>
  <si>
    <t>15.8.2.3</t>
  </si>
  <si>
    <t>15.8.2.4</t>
  </si>
  <si>
    <t>15.8.2.5</t>
  </si>
  <si>
    <t>15.8.2.6</t>
  </si>
  <si>
    <t>15.8.2.7</t>
  </si>
  <si>
    <t>15.8.2.8</t>
  </si>
  <si>
    <t>15.8.2.9</t>
  </si>
  <si>
    <t>15.8.2.10</t>
  </si>
  <si>
    <t>15.8.2.11</t>
  </si>
  <si>
    <t>15.8.2.12</t>
  </si>
  <si>
    <t>15.8.2.13</t>
  </si>
  <si>
    <t>15.8.2.14</t>
  </si>
  <si>
    <t>15.8.2.15</t>
  </si>
  <si>
    <t>15.8.2.16</t>
  </si>
  <si>
    <t>15.8.2.17</t>
  </si>
  <si>
    <t>15.8.2.18</t>
  </si>
  <si>
    <t>15.9.1.13</t>
  </si>
  <si>
    <t>15.9.2.1</t>
  </si>
  <si>
    <t>15.9.3.1</t>
  </si>
  <si>
    <t>15.9.3.2</t>
  </si>
  <si>
    <t>15.9.4.2</t>
  </si>
  <si>
    <t>15.9.4.3</t>
  </si>
  <si>
    <t>15.9.5</t>
  </si>
  <si>
    <t>15.9.5.1</t>
  </si>
  <si>
    <t>15.9.5.2</t>
  </si>
  <si>
    <t>15.9.5.3</t>
  </si>
  <si>
    <t>15.9.5.4</t>
  </si>
  <si>
    <t>15.9.5.5</t>
  </si>
  <si>
    <t>15.9.5.6</t>
  </si>
  <si>
    <t>15.9.5.7</t>
  </si>
  <si>
    <t>15.9.5.8</t>
  </si>
  <si>
    <t>15.9.5.9</t>
  </si>
  <si>
    <t>15.9.5.10</t>
  </si>
  <si>
    <t>15.9.5.11</t>
  </si>
  <si>
    <t>15.9.5.17</t>
  </si>
  <si>
    <t>15.9.5.19</t>
  </si>
  <si>
    <t>15.9.5.21</t>
  </si>
  <si>
    <t>15.9.5.23</t>
  </si>
  <si>
    <t>15.9.5.25</t>
  </si>
  <si>
    <t>15.9.5.27</t>
  </si>
  <si>
    <t>15.9.5.28</t>
  </si>
  <si>
    <t>15.9.5.29</t>
  </si>
  <si>
    <t>15.9.5.30</t>
  </si>
  <si>
    <t>15.9.5.31</t>
  </si>
  <si>
    <t>15.9.5.33</t>
  </si>
  <si>
    <t>15.9.5.34</t>
  </si>
  <si>
    <t>15.9.5.35</t>
  </si>
  <si>
    <t>15.9.5.36</t>
  </si>
  <si>
    <t>15.9.5.37</t>
  </si>
  <si>
    <t>15.9.5.38</t>
  </si>
  <si>
    <t>15.9.5.39</t>
  </si>
  <si>
    <t>15.9.5.40</t>
  </si>
  <si>
    <t>15.9.5.41</t>
  </si>
  <si>
    <t>15.10.2</t>
  </si>
  <si>
    <t>15.10.2.6</t>
  </si>
  <si>
    <t>15.10.2.10</t>
  </si>
  <si>
    <t>15.10.2.11</t>
  </si>
  <si>
    <t>15.10.2.12</t>
  </si>
  <si>
    <t>15.10.3.1</t>
  </si>
  <si>
    <t>15.10.4</t>
  </si>
  <si>
    <t>15.10.4.1</t>
  </si>
  <si>
    <t>15.10.6.2</t>
  </si>
  <si>
    <t>15.10.7</t>
  </si>
  <si>
    <t>15.11.1.1</t>
  </si>
  <si>
    <t>15.11.4.4</t>
  </si>
  <si>
    <t>15.11.6.3</t>
  </si>
  <si>
    <t>15.11.7.6</t>
  </si>
  <si>
    <t>7.1</t>
  </si>
  <si>
    <t>7.2</t>
  </si>
  <si>
    <t>7.3</t>
  </si>
  <si>
    <t>7.4</t>
  </si>
  <si>
    <t>7.6</t>
  </si>
  <si>
    <t>7.7</t>
  </si>
  <si>
    <t>8.1</t>
  </si>
  <si>
    <t>8.4</t>
  </si>
  <si>
    <t>9.2</t>
  </si>
  <si>
    <t>9.3</t>
  </si>
  <si>
    <t>9.4</t>
  </si>
  <si>
    <t>9.5</t>
  </si>
  <si>
    <t>9.6</t>
  </si>
  <si>
    <t>9.7</t>
  </si>
  <si>
    <t>9.9</t>
  </si>
  <si>
    <t>11.12</t>
  </si>
  <si>
    <t>11.13</t>
  </si>
  <si>
    <t>11.14</t>
  </si>
  <si>
    <t>12.2</t>
  </si>
  <si>
    <t>12.4</t>
  </si>
  <si>
    <t>12.5</t>
  </si>
  <si>
    <t>12.7</t>
  </si>
  <si>
    <t>12.8</t>
  </si>
  <si>
    <t>12.9</t>
  </si>
  <si>
    <t>12.10</t>
  </si>
  <si>
    <t>12.11</t>
  </si>
  <si>
    <t>12.12</t>
  </si>
  <si>
    <t>12.13</t>
  </si>
  <si>
    <t>12.14</t>
  </si>
  <si>
    <t>15</t>
  </si>
  <si>
    <t>15.1</t>
  </si>
  <si>
    <t>15.4</t>
  </si>
  <si>
    <t>15.8</t>
  </si>
  <si>
    <t>15.10</t>
  </si>
  <si>
    <t>ID Feature</t>
  </si>
  <si>
    <t>ID Bug</t>
  </si>
  <si>
    <t>IDBugs</t>
  </si>
  <si>
    <t>IDFeaturesAndPatches</t>
  </si>
  <si>
    <t>The yellow worksheets display the box plots (see Figure 1 and Figure 2)</t>
  </si>
  <si>
    <t>The red worksheets show the effectiveness measures of the of FLT from the column for the feature/bug from the right</t>
  </si>
  <si>
    <t>The blue worksheets contain the data for the percentages of times the effectiveness of the FLT from the row is higher than the effectiveness of the FLT from the column (see Table 4 and Table 5)</t>
  </si>
  <si>
    <t>The green worksheets contain the p-values of the Wilcoxon signed-rank test (see Table 6 and Table 7)</t>
  </si>
  <si>
    <t>Legend:</t>
  </si>
  <si>
    <t>    - in cell A2 is the rank of the first relevant method for query with feature 7.1 (see cell H2)</t>
  </si>
  <si>
    <t>    - in cell A4 is the rank of the first relevant method for query with feature 7.2 (see cell H4), and so on.</t>
  </si>
  <si>
    <t>For example, in the RhinoFeatures worksheet column A contains the effectiveness measure for the 241 features listed in column H. In other words, column A contains the ranks of the first relevant method for the query pertaining to the feature from column H:</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</si>
</sst>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th&quot;"/>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39">
    <font>
      <sz val="10"/>
      <color theme="1"/>
      <name val="Arial"/>
      <family val="2"/>
    </font>
    <font>
      <sz val="10"/>
      <color indexed="8"/>
      <name val="Arial"/>
      <family val="2"/>
    </font>
    <font>
      <sz val="10"/>
      <name val="Arial"/>
      <family val="2"/>
    </font>
    <font>
      <sz val="10"/>
      <color indexed="55"/>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7"/>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B05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1">
    <xf numFmtId="0" fontId="0" fillId="0" borderId="0" xfId="0" applyAlignment="1">
      <alignment/>
    </xf>
    <xf numFmtId="49" fontId="0" fillId="0" borderId="0" xfId="0" applyNumberFormat="1" applyAlignment="1">
      <alignment/>
    </xf>
    <xf numFmtId="0" fontId="0" fillId="0" borderId="0" xfId="0" applyAlignment="1">
      <alignment/>
    </xf>
    <xf numFmtId="49" fontId="36" fillId="0" borderId="0" xfId="0" applyNumberFormat="1"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36" fillId="0" borderId="0" xfId="0" applyFont="1" applyAlignment="1">
      <alignment/>
    </xf>
    <xf numFmtId="0" fontId="0" fillId="0" borderId="0" xfId="0" applyAlignment="1">
      <alignment/>
    </xf>
    <xf numFmtId="0" fontId="36" fillId="0" borderId="0" xfId="0" applyFont="1" applyAlignment="1">
      <alignment/>
    </xf>
    <xf numFmtId="9" fontId="0" fillId="0" borderId="0" xfId="0" applyNumberFormat="1" applyAlignment="1">
      <alignment horizontal="center"/>
    </xf>
    <xf numFmtId="0" fontId="0" fillId="0" borderId="0" xfId="0" applyAlignment="1">
      <alignment/>
    </xf>
    <xf numFmtId="0" fontId="36" fillId="0" borderId="0" xfId="0" applyFont="1" applyAlignment="1">
      <alignment/>
    </xf>
    <xf numFmtId="165" fontId="0" fillId="0" borderId="0" xfId="0" applyNumberFormat="1" applyAlignment="1">
      <alignment horizontal="center"/>
    </xf>
    <xf numFmtId="165" fontId="36" fillId="0" borderId="0" xfId="0" applyNumberFormat="1" applyFont="1" applyAlignment="1">
      <alignment horizontal="center"/>
    </xf>
    <xf numFmtId="0" fontId="0" fillId="0" borderId="0" xfId="0" applyAlignment="1">
      <alignment horizontal="center"/>
    </xf>
    <xf numFmtId="165" fontId="38" fillId="0" borderId="0" xfId="0" applyNumberFormat="1" applyFont="1" applyAlignment="1">
      <alignment horizontal="center"/>
    </xf>
    <xf numFmtId="9" fontId="36" fillId="0" borderId="0" xfId="0" applyNumberFormat="1" applyFont="1" applyAlignment="1">
      <alignment horizontal="center"/>
    </xf>
    <xf numFmtId="0" fontId="0" fillId="0" borderId="0" xfId="0" applyAlignment="1">
      <alignment horizontal="center"/>
    </xf>
    <xf numFmtId="0" fontId="0" fillId="0" borderId="0" xfId="0" applyAlignment="1">
      <alignment/>
    </xf>
    <xf numFmtId="0" fontId="0" fillId="0" borderId="0" xfId="0" applyAlignment="1">
      <alignment horizontal="center"/>
    </xf>
    <xf numFmtId="0" fontId="0" fillId="0" borderId="0" xfId="0" applyAlignment="1">
      <alignment horizontal="right"/>
    </xf>
    <xf numFmtId="0" fontId="3" fillId="0" borderId="0" xfId="0" applyFont="1" applyAlignment="1">
      <alignment horizontal="right"/>
    </xf>
    <xf numFmtId="0" fontId="3" fillId="0" borderId="0" xfId="0" applyFont="1" applyAlignment="1">
      <alignment/>
    </xf>
    <xf numFmtId="164" fontId="0" fillId="0" borderId="0" xfId="0" applyNumberFormat="1" applyAlignment="1">
      <alignment horizontal="right"/>
    </xf>
    <xf numFmtId="0" fontId="36" fillId="0" borderId="0" xfId="0" applyFont="1" applyAlignment="1">
      <alignment/>
    </xf>
    <xf numFmtId="0" fontId="0" fillId="33" borderId="0" xfId="0" applyFill="1" applyAlignment="1">
      <alignment/>
    </xf>
    <xf numFmtId="0" fontId="36" fillId="33" borderId="0" xfId="0" applyFont="1" applyFill="1" applyAlignment="1">
      <alignment/>
    </xf>
    <xf numFmtId="49" fontId="36" fillId="33" borderId="0" xfId="0" applyNumberFormat="1" applyFont="1" applyFill="1" applyAlignment="1">
      <alignment/>
    </xf>
    <xf numFmtId="49" fontId="0" fillId="33" borderId="0" xfId="0" applyNumberFormat="1" applyFill="1" applyAlignment="1">
      <alignment/>
    </xf>
    <xf numFmtId="0" fontId="0" fillId="0" borderId="0" xfId="0"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1575"/>
          <c:w val="0.7435"/>
          <c:h val="0.93175"/>
        </c:manualLayout>
      </c:layout>
      <c:barChart>
        <c:barDir val="col"/>
        <c:grouping val="stacked"/>
        <c:varyColors val="0"/>
        <c:ser>
          <c:idx val="2"/>
          <c:order val="2"/>
          <c:tx>
            <c:strRef>
              <c:f>RhinoFeaturesIR!$B$31</c:f>
              <c:strCache>
                <c:ptCount val="1"/>
                <c:pt idx="0">
                  <c:v>Minimum</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RhinoFeaturesIR!$C$21:$E$21</c:f>
              <c:strCache/>
            </c:strRef>
          </c:cat>
          <c:val>
            <c:numRef>
              <c:f>RhinoFeaturesIR!$C$31:$E$31</c:f>
              <c:numCache/>
            </c:numRef>
          </c:val>
        </c:ser>
        <c:ser>
          <c:idx val="3"/>
          <c:order val="3"/>
          <c:tx>
            <c:strRef>
              <c:f>RhinoFeaturesIR!$B$32</c:f>
              <c:strCache>
                <c:ptCount val="1"/>
                <c:pt idx="0">
                  <c:v>First Quartile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RhinoFeaturesIR!$C$21:$E$21</c:f>
              <c:strCache/>
            </c:strRef>
          </c:cat>
          <c:val>
            <c:numRef>
              <c:f>RhinoFeaturesIR!$C$32:$E$32</c:f>
              <c:numCache/>
            </c:numRef>
          </c:val>
        </c:ser>
        <c:ser>
          <c:idx val="4"/>
          <c:order val="4"/>
          <c:tx>
            <c:strRef>
              <c:f>RhinoFeaturesIR!$B$33</c:f>
              <c:strCache>
                <c:ptCount val="1"/>
                <c:pt idx="0">
                  <c:v>Second Quartile</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RhinoFeaturesIR!$C$21:$E$21</c:f>
              <c:strCache/>
            </c:strRef>
          </c:cat>
          <c:val>
            <c:numRef>
              <c:f>RhinoFeaturesIR!$C$33:$E$33</c:f>
              <c:numCache/>
            </c:numRef>
          </c:val>
        </c:ser>
        <c:ser>
          <c:idx val="5"/>
          <c:order val="5"/>
          <c:tx>
            <c:strRef>
              <c:f>RhinoFeaturesIR!$B$34</c:f>
              <c:strCache>
                <c:ptCount val="1"/>
                <c:pt idx="0">
                  <c:v>Median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RhinoFeaturesIR!$C$21:$E$21</c:f>
              <c:strCache/>
            </c:strRef>
          </c:cat>
          <c:val>
            <c:numRef>
              <c:f>RhinoFeaturesIR!$C$34:$E$34</c:f>
              <c:numCache/>
            </c:numRef>
          </c:val>
        </c:ser>
        <c:ser>
          <c:idx val="6"/>
          <c:order val="6"/>
          <c:tx>
            <c:strRef>
              <c:f>RhinoFeaturesIR!$B$35</c:f>
              <c:strCache>
                <c:ptCount val="1"/>
                <c:pt idx="0">
                  <c:v>Third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RhinoFeaturesIR!$C$21:$E$21</c:f>
              <c:strCache/>
            </c:strRef>
          </c:cat>
          <c:val>
            <c:numRef>
              <c:f>RhinoFeaturesIR!$C$35:$E$35</c:f>
              <c:numCache/>
            </c:numRef>
          </c:val>
        </c:ser>
        <c:ser>
          <c:idx val="7"/>
          <c:order val="7"/>
          <c:tx>
            <c:strRef>
              <c:f>RhinoFeaturesIR!$B$37</c:f>
              <c:strCache>
                <c:ptCount val="1"/>
                <c:pt idx="0">
                  <c:v>Maximum</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RhinoFeaturesIR!$C$21:$E$21</c:f>
              <c:strCache/>
            </c:strRef>
          </c:cat>
          <c:val>
            <c:numRef>
              <c:f>RhinoFeaturesIR!$C$37:$E$37</c:f>
              <c:numCache/>
            </c:numRef>
          </c:val>
        </c:ser>
        <c:ser>
          <c:idx val="8"/>
          <c:order val="8"/>
          <c:tx>
            <c:strRef>
              <c:f>RhinoFeaturesIR!$B$38</c:f>
              <c:strCache>
                <c:ptCount val="1"/>
                <c:pt idx="0">
                  <c:v>Fourth Quartile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RhinoFeaturesIR!$C$21:$E$21</c:f>
              <c:strCache/>
            </c:strRef>
          </c:cat>
          <c:val>
            <c:numRef>
              <c:f>RhinoFeaturesIR!$C$38:$E$38</c:f>
              <c:numCache/>
            </c:numRef>
          </c:val>
        </c:ser>
        <c:ser>
          <c:idx val="9"/>
          <c:order val="9"/>
          <c:tx>
            <c:strRef>
              <c:f>RhinoFeaturesIR!$B$39</c:f>
              <c:strCache>
                <c:ptCount val="1"/>
                <c:pt idx="0">
                  <c:v>Third Quartile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RhinoFeaturesIR!$C$21:$E$21</c:f>
              <c:strCache/>
            </c:strRef>
          </c:cat>
          <c:val>
            <c:numRef>
              <c:f>RhinoFeaturesIR!$C$39:$E$39</c:f>
              <c:numCache/>
            </c:numRef>
          </c:val>
        </c:ser>
        <c:ser>
          <c:idx val="10"/>
          <c:order val="10"/>
          <c:tx>
            <c:strRef>
              <c:f>RhinoFeaturesIR!$B$40</c:f>
              <c:strCache>
                <c:ptCount val="1"/>
                <c:pt idx="0">
                  <c:v>Median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RhinoFeaturesIR!$C$21:$E$21</c:f>
              <c:strCache/>
            </c:strRef>
          </c:cat>
          <c:val>
            <c:numRef>
              <c:f>RhinoFeaturesIR!$C$40:$E$40</c:f>
              <c:numCache/>
            </c:numRef>
          </c:val>
        </c:ser>
        <c:ser>
          <c:idx val="11"/>
          <c:order val="11"/>
          <c:tx>
            <c:strRef>
              <c:f>RhinoFeaturesIR!$B$41</c:f>
              <c:strCache>
                <c:ptCount val="1"/>
                <c:pt idx="0">
                  <c:v>Second Quartile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RhinoFeaturesIR!$C$21:$E$21</c:f>
              <c:strCache/>
            </c:strRef>
          </c:cat>
          <c:val>
            <c:numRef>
              <c:f>RhinoFeaturesIR!$C$41:$E$41</c:f>
              <c:numCache/>
            </c:numRef>
          </c:val>
        </c:ser>
        <c:overlap val="100"/>
        <c:axId val="18354535"/>
        <c:axId val="30973088"/>
      </c:barChart>
      <c:lineChart>
        <c:grouping val="standard"/>
        <c:varyColors val="0"/>
        <c:ser>
          <c:idx val="0"/>
          <c:order val="0"/>
          <c:tx>
            <c:strRef>
              <c:f>RhinoFeaturesIR!$B$24</c:f>
              <c:strCache>
                <c:ptCount val="1"/>
                <c:pt idx="0">
                  <c:v>25th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cust"/>
            <c:minus>
              <c:numRef>
                <c:f>RhinoFeaturesIR!$C$44:$E$44</c:f>
                <c:numCache>
                  <c:ptCount val="3"/>
                  <c:pt idx="0">
                    <c:v>10</c:v>
                  </c:pt>
                  <c:pt idx="1">
                    <c:v>7</c:v>
                  </c:pt>
                  <c:pt idx="2">
                    <c:v>5</c:v>
                  </c:pt>
                </c:numCache>
              </c:numRef>
            </c:minus>
            <c:noEndCap val="0"/>
            <c:spPr>
              <a:ln w="3175">
                <a:solidFill>
                  <a:srgbClr val="000000"/>
                </a:solidFill>
              </a:ln>
            </c:spPr>
          </c:errBars>
          <c:cat>
            <c:strRef>
              <c:f>RhinoFeaturesIR!$C$21:$E$21</c:f>
              <c:strCache/>
            </c:strRef>
          </c:cat>
          <c:val>
            <c:numRef>
              <c:f>RhinoFeaturesIR!$C$24:$E$24</c:f>
              <c:numCache/>
            </c:numRef>
          </c:val>
          <c:smooth val="0"/>
        </c:ser>
        <c:ser>
          <c:idx val="1"/>
          <c:order val="1"/>
          <c:tx>
            <c:strRef>
              <c:f>RhinoFeaturesIR!$B$26</c:f>
              <c:strCache>
                <c:ptCount val="1"/>
                <c:pt idx="0">
                  <c:v>75th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plus"/>
            <c:errValType val="cust"/>
            <c:plus>
              <c:numRef>
                <c:f>RhinoFeaturesIR!$C$43:$E$43</c:f>
                <c:numCache>
                  <c:ptCount val="3"/>
                  <c:pt idx="0">
                    <c:v>50</c:v>
                  </c:pt>
                  <c:pt idx="1">
                    <c:v>50</c:v>
                  </c:pt>
                  <c:pt idx="2">
                    <c:v>50</c:v>
                  </c:pt>
                </c:numCache>
              </c:numRef>
            </c:plus>
            <c:noEndCap val="0"/>
            <c:spPr>
              <a:ln w="3175">
                <a:solidFill>
                  <a:srgbClr val="000000"/>
                </a:solidFill>
              </a:ln>
            </c:spPr>
          </c:errBars>
          <c:cat>
            <c:strRef>
              <c:f>RhinoFeaturesIR!$C$21:$E$21</c:f>
              <c:strCache/>
            </c:strRef>
          </c:cat>
          <c:val>
            <c:numRef>
              <c:f>RhinoFeaturesIR!$C$26:$E$26</c:f>
              <c:numCache/>
            </c:numRef>
          </c:val>
          <c:smooth val="0"/>
        </c:ser>
        <c:ser>
          <c:idx val="12"/>
          <c:order val="12"/>
          <c:tx>
            <c:strRef>
              <c:f>RhinoFeaturesIR!$B$45</c:f>
              <c:strCache>
                <c:ptCount val="1"/>
                <c:pt idx="0">
                  <c:v>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FF0000"/>
                </a:solidFill>
              </a:ln>
            </c:spPr>
          </c:marker>
          <c:cat>
            <c:strRef>
              <c:f>RhinoFeaturesIR!$C$21:$E$21</c:f>
              <c:strCache/>
            </c:strRef>
          </c:cat>
          <c:val>
            <c:numRef>
              <c:f>RhinoFeaturesIR!$C$45:$E$45</c:f>
              <c:numCache/>
            </c:numRef>
          </c:val>
          <c:smooth val="0"/>
        </c:ser>
        <c:axId val="18354535"/>
        <c:axId val="30973088"/>
      </c:lineChart>
      <c:catAx>
        <c:axId val="18354535"/>
        <c:scaling>
          <c:orientation val="minMax"/>
        </c:scaling>
        <c:axPos val="b"/>
        <c:delete val="0"/>
        <c:numFmt formatCode="General" sourceLinked="1"/>
        <c:majorTickMark val="out"/>
        <c:minorTickMark val="none"/>
        <c:tickLblPos val="low"/>
        <c:spPr>
          <a:ln w="12700">
            <a:solidFill>
              <a:srgbClr val="808080"/>
            </a:solidFill>
          </a:ln>
        </c:spPr>
        <c:crossAx val="30973088"/>
        <c:crosses val="autoZero"/>
        <c:auto val="1"/>
        <c:lblOffset val="100"/>
        <c:tickLblSkip val="1"/>
        <c:noMultiLvlLbl val="0"/>
      </c:catAx>
      <c:valAx>
        <c:axId val="30973088"/>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12700">
            <a:solidFill>
              <a:srgbClr val="808080"/>
            </a:solidFill>
          </a:ln>
        </c:spPr>
        <c:crossAx val="18354535"/>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1575"/>
          <c:w val="0.7395"/>
          <c:h val="0.93175"/>
        </c:manualLayout>
      </c:layout>
      <c:barChart>
        <c:barDir val="col"/>
        <c:grouping val="stacked"/>
        <c:varyColors val="0"/>
        <c:ser>
          <c:idx val="2"/>
          <c:order val="2"/>
          <c:tx>
            <c:strRef>
              <c:f>RhinoFeaturesIRDyn!$B$31</c:f>
              <c:strCache>
                <c:ptCount val="1"/>
                <c:pt idx="0">
                  <c:v>Minimum</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RhinoFeaturesIRDyn!$C$21:$E$21</c:f>
              <c:strCache/>
            </c:strRef>
          </c:cat>
          <c:val>
            <c:numRef>
              <c:f>RhinoFeaturesIRDyn!$C$31:$E$31</c:f>
              <c:numCache/>
            </c:numRef>
          </c:val>
        </c:ser>
        <c:ser>
          <c:idx val="3"/>
          <c:order val="3"/>
          <c:tx>
            <c:strRef>
              <c:f>RhinoFeaturesIRDyn!$B$32</c:f>
              <c:strCache>
                <c:ptCount val="1"/>
                <c:pt idx="0">
                  <c:v>First Quartile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RhinoFeaturesIRDyn!$C$21:$E$21</c:f>
              <c:strCache/>
            </c:strRef>
          </c:cat>
          <c:val>
            <c:numRef>
              <c:f>RhinoFeaturesIRDyn!$C$32:$E$32</c:f>
              <c:numCache/>
            </c:numRef>
          </c:val>
        </c:ser>
        <c:ser>
          <c:idx val="4"/>
          <c:order val="4"/>
          <c:tx>
            <c:strRef>
              <c:f>RhinoFeaturesIRDyn!$B$33</c:f>
              <c:strCache>
                <c:ptCount val="1"/>
                <c:pt idx="0">
                  <c:v>Second Quartile</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RhinoFeaturesIRDyn!$C$21:$E$21</c:f>
              <c:strCache/>
            </c:strRef>
          </c:cat>
          <c:val>
            <c:numRef>
              <c:f>RhinoFeaturesIRDyn!$C$33:$E$33</c:f>
              <c:numCache/>
            </c:numRef>
          </c:val>
        </c:ser>
        <c:ser>
          <c:idx val="5"/>
          <c:order val="5"/>
          <c:tx>
            <c:strRef>
              <c:f>RhinoFeaturesIRDyn!$B$34</c:f>
              <c:strCache>
                <c:ptCount val="1"/>
                <c:pt idx="0">
                  <c:v>Median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RhinoFeaturesIRDyn!$C$21:$E$21</c:f>
              <c:strCache/>
            </c:strRef>
          </c:cat>
          <c:val>
            <c:numRef>
              <c:f>RhinoFeaturesIRDyn!$C$34:$E$34</c:f>
              <c:numCache/>
            </c:numRef>
          </c:val>
        </c:ser>
        <c:ser>
          <c:idx val="6"/>
          <c:order val="6"/>
          <c:tx>
            <c:strRef>
              <c:f>RhinoFeaturesIRDyn!$B$35</c:f>
              <c:strCache>
                <c:ptCount val="1"/>
                <c:pt idx="0">
                  <c:v>Third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RhinoFeaturesIRDyn!$C$21:$E$21</c:f>
              <c:strCache/>
            </c:strRef>
          </c:cat>
          <c:val>
            <c:numRef>
              <c:f>RhinoFeaturesIRDyn!$C$35:$E$35</c:f>
              <c:numCache/>
            </c:numRef>
          </c:val>
        </c:ser>
        <c:ser>
          <c:idx val="7"/>
          <c:order val="7"/>
          <c:tx>
            <c:strRef>
              <c:f>RhinoFeaturesIRDyn!$B$37</c:f>
              <c:strCache>
                <c:ptCount val="1"/>
                <c:pt idx="0">
                  <c:v>Maximum</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RhinoFeaturesIRDyn!$C$21:$E$21</c:f>
              <c:strCache/>
            </c:strRef>
          </c:cat>
          <c:val>
            <c:numRef>
              <c:f>RhinoFeaturesIRDyn!$C$37:$E$37</c:f>
              <c:numCache/>
            </c:numRef>
          </c:val>
        </c:ser>
        <c:ser>
          <c:idx val="8"/>
          <c:order val="8"/>
          <c:tx>
            <c:strRef>
              <c:f>RhinoFeaturesIRDyn!$B$38</c:f>
              <c:strCache>
                <c:ptCount val="1"/>
                <c:pt idx="0">
                  <c:v>Fourth Quartile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RhinoFeaturesIRDyn!$C$21:$E$21</c:f>
              <c:strCache/>
            </c:strRef>
          </c:cat>
          <c:val>
            <c:numRef>
              <c:f>RhinoFeaturesIRDyn!$C$38:$E$38</c:f>
              <c:numCache/>
            </c:numRef>
          </c:val>
        </c:ser>
        <c:ser>
          <c:idx val="9"/>
          <c:order val="9"/>
          <c:tx>
            <c:strRef>
              <c:f>RhinoFeaturesIRDyn!$B$39</c:f>
              <c:strCache>
                <c:ptCount val="1"/>
                <c:pt idx="0">
                  <c:v>Third Quartile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RhinoFeaturesIRDyn!$C$21:$E$21</c:f>
              <c:strCache/>
            </c:strRef>
          </c:cat>
          <c:val>
            <c:numRef>
              <c:f>RhinoFeaturesIRDyn!$C$39:$E$39</c:f>
              <c:numCache/>
            </c:numRef>
          </c:val>
        </c:ser>
        <c:ser>
          <c:idx val="10"/>
          <c:order val="10"/>
          <c:tx>
            <c:strRef>
              <c:f>RhinoFeaturesIRDyn!$B$40</c:f>
              <c:strCache>
                <c:ptCount val="1"/>
                <c:pt idx="0">
                  <c:v>Median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RhinoFeaturesIRDyn!$C$21:$E$21</c:f>
              <c:strCache/>
            </c:strRef>
          </c:cat>
          <c:val>
            <c:numRef>
              <c:f>RhinoFeaturesIRDyn!$C$40:$E$40</c:f>
              <c:numCache/>
            </c:numRef>
          </c:val>
        </c:ser>
        <c:ser>
          <c:idx val="11"/>
          <c:order val="11"/>
          <c:tx>
            <c:strRef>
              <c:f>RhinoFeaturesIRDyn!$B$41</c:f>
              <c:strCache>
                <c:ptCount val="1"/>
                <c:pt idx="0">
                  <c:v>Second Quartile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RhinoFeaturesIRDyn!$C$21:$E$21</c:f>
              <c:strCache/>
            </c:strRef>
          </c:cat>
          <c:val>
            <c:numRef>
              <c:f>RhinoFeaturesIRDyn!$C$41:$E$41</c:f>
              <c:numCache/>
            </c:numRef>
          </c:val>
        </c:ser>
        <c:overlap val="100"/>
        <c:axId val="10322337"/>
        <c:axId val="25792170"/>
      </c:barChart>
      <c:lineChart>
        <c:grouping val="standard"/>
        <c:varyColors val="0"/>
        <c:ser>
          <c:idx val="0"/>
          <c:order val="0"/>
          <c:tx>
            <c:strRef>
              <c:f>RhinoFeaturesIRDyn!$B$24</c:f>
              <c:strCache>
                <c:ptCount val="1"/>
                <c:pt idx="0">
                  <c:v>25th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cust"/>
            <c:minus>
              <c:numRef>
                <c:f>RhinoFeaturesIRDyn!$C$44:$E$44</c:f>
                <c:numCache>
                  <c:ptCount val="3"/>
                  <c:pt idx="0">
                    <c:v>3</c:v>
                  </c:pt>
                  <c:pt idx="1">
                    <c:v>2</c:v>
                  </c:pt>
                  <c:pt idx="2">
                    <c:v>2</c:v>
                  </c:pt>
                </c:numCache>
              </c:numRef>
            </c:minus>
            <c:noEndCap val="0"/>
            <c:spPr>
              <a:ln w="3175">
                <a:solidFill>
                  <a:srgbClr val="000000"/>
                </a:solidFill>
              </a:ln>
            </c:spPr>
          </c:errBars>
          <c:cat>
            <c:strRef>
              <c:f>RhinoFeaturesIRDyn!$C$21:$E$21</c:f>
              <c:strCache/>
            </c:strRef>
          </c:cat>
          <c:val>
            <c:numRef>
              <c:f>RhinoFeaturesIRDyn!$C$24:$E$24</c:f>
              <c:numCache/>
            </c:numRef>
          </c:val>
          <c:smooth val="0"/>
        </c:ser>
        <c:ser>
          <c:idx val="1"/>
          <c:order val="1"/>
          <c:tx>
            <c:strRef>
              <c:f>RhinoFeaturesIRDyn!$B$26</c:f>
              <c:strCache>
                <c:ptCount val="1"/>
                <c:pt idx="0">
                  <c:v>75th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plus"/>
            <c:errValType val="cust"/>
            <c:plus>
              <c:numRef>
                <c:f>RhinoFeaturesIRDyn!$C$43:$E$43</c:f>
                <c:numCache>
                  <c:ptCount val="3"/>
                  <c:pt idx="0">
                    <c:v>20</c:v>
                  </c:pt>
                  <c:pt idx="1">
                    <c:v>20</c:v>
                  </c:pt>
                  <c:pt idx="2">
                    <c:v>20</c:v>
                  </c:pt>
                </c:numCache>
              </c:numRef>
            </c:plus>
            <c:noEndCap val="0"/>
            <c:spPr>
              <a:ln w="3175">
                <a:solidFill>
                  <a:srgbClr val="000000"/>
                </a:solidFill>
              </a:ln>
            </c:spPr>
          </c:errBars>
          <c:cat>
            <c:strRef>
              <c:f>RhinoFeaturesIRDyn!$C$21:$E$21</c:f>
              <c:strCache/>
            </c:strRef>
          </c:cat>
          <c:val>
            <c:numRef>
              <c:f>RhinoFeaturesIRDyn!$C$26:$E$26</c:f>
              <c:numCache/>
            </c:numRef>
          </c:val>
          <c:smooth val="0"/>
        </c:ser>
        <c:ser>
          <c:idx val="12"/>
          <c:order val="12"/>
          <c:tx>
            <c:strRef>
              <c:f>RhinoFeaturesIRDyn!$B$45</c:f>
              <c:strCache>
                <c:ptCount val="1"/>
                <c:pt idx="0">
                  <c:v>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FF0000"/>
                </a:solidFill>
              </a:ln>
            </c:spPr>
          </c:marker>
          <c:cat>
            <c:strRef>
              <c:f>RhinoFeaturesIRDyn!$C$21:$E$21</c:f>
              <c:strCache/>
            </c:strRef>
          </c:cat>
          <c:val>
            <c:numRef>
              <c:f>RhinoFeaturesIRDyn!$C$45:$E$45</c:f>
              <c:numCache/>
            </c:numRef>
          </c:val>
          <c:smooth val="0"/>
        </c:ser>
        <c:axId val="10322337"/>
        <c:axId val="25792170"/>
      </c:lineChart>
      <c:catAx>
        <c:axId val="10322337"/>
        <c:scaling>
          <c:orientation val="minMax"/>
        </c:scaling>
        <c:axPos val="b"/>
        <c:delete val="0"/>
        <c:numFmt formatCode="General" sourceLinked="1"/>
        <c:majorTickMark val="out"/>
        <c:minorTickMark val="none"/>
        <c:tickLblPos val="low"/>
        <c:spPr>
          <a:ln w="12700">
            <a:solidFill>
              <a:srgbClr val="808080"/>
            </a:solidFill>
          </a:ln>
        </c:spPr>
        <c:crossAx val="25792170"/>
        <c:crosses val="autoZero"/>
        <c:auto val="1"/>
        <c:lblOffset val="100"/>
        <c:tickLblSkip val="1"/>
        <c:noMultiLvlLbl val="0"/>
      </c:catAx>
      <c:valAx>
        <c:axId val="25792170"/>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12700">
            <a:solidFill>
              <a:srgbClr val="808080"/>
            </a:solidFill>
          </a:ln>
        </c:spPr>
        <c:crossAx val="10322337"/>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1575"/>
          <c:w val="0.7435"/>
          <c:h val="0.93175"/>
        </c:manualLayout>
      </c:layout>
      <c:barChart>
        <c:barDir val="col"/>
        <c:grouping val="stacked"/>
        <c:varyColors val="0"/>
        <c:ser>
          <c:idx val="2"/>
          <c:order val="2"/>
          <c:tx>
            <c:strRef>
              <c:f>RhinoBugsIR!$B$31</c:f>
              <c:strCache>
                <c:ptCount val="1"/>
                <c:pt idx="0">
                  <c:v>Minimum</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RhinoBugsIR!$C$21:$E$21</c:f>
              <c:strCache/>
            </c:strRef>
          </c:cat>
          <c:val>
            <c:numRef>
              <c:f>RhinoBugsIR!$C$31:$E$31</c:f>
              <c:numCache/>
            </c:numRef>
          </c:val>
        </c:ser>
        <c:ser>
          <c:idx val="3"/>
          <c:order val="3"/>
          <c:tx>
            <c:strRef>
              <c:f>RhinoBugsIR!$B$32</c:f>
              <c:strCache>
                <c:ptCount val="1"/>
                <c:pt idx="0">
                  <c:v>First Quartile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RhinoBugsIR!$C$21:$E$21</c:f>
              <c:strCache/>
            </c:strRef>
          </c:cat>
          <c:val>
            <c:numRef>
              <c:f>RhinoBugsIR!$C$32:$E$32</c:f>
              <c:numCache/>
            </c:numRef>
          </c:val>
        </c:ser>
        <c:ser>
          <c:idx val="4"/>
          <c:order val="4"/>
          <c:tx>
            <c:strRef>
              <c:f>RhinoBugsIR!$B$33</c:f>
              <c:strCache>
                <c:ptCount val="1"/>
                <c:pt idx="0">
                  <c:v>Second Quartile</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RhinoBugsIR!$C$21:$E$21</c:f>
              <c:strCache/>
            </c:strRef>
          </c:cat>
          <c:val>
            <c:numRef>
              <c:f>RhinoBugsIR!$C$33:$E$33</c:f>
              <c:numCache/>
            </c:numRef>
          </c:val>
        </c:ser>
        <c:ser>
          <c:idx val="5"/>
          <c:order val="5"/>
          <c:tx>
            <c:strRef>
              <c:f>RhinoBugsIR!$B$34</c:f>
              <c:strCache>
                <c:ptCount val="1"/>
                <c:pt idx="0">
                  <c:v>Median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RhinoBugsIR!$C$21:$E$21</c:f>
              <c:strCache/>
            </c:strRef>
          </c:cat>
          <c:val>
            <c:numRef>
              <c:f>RhinoBugsIR!$C$34:$E$34</c:f>
              <c:numCache/>
            </c:numRef>
          </c:val>
        </c:ser>
        <c:ser>
          <c:idx val="6"/>
          <c:order val="6"/>
          <c:tx>
            <c:strRef>
              <c:f>RhinoBugsIR!$B$35</c:f>
              <c:strCache>
                <c:ptCount val="1"/>
                <c:pt idx="0">
                  <c:v>Third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RhinoBugsIR!$C$21:$E$21</c:f>
              <c:strCache/>
            </c:strRef>
          </c:cat>
          <c:val>
            <c:numRef>
              <c:f>RhinoBugsIR!$C$35:$E$35</c:f>
              <c:numCache/>
            </c:numRef>
          </c:val>
        </c:ser>
        <c:ser>
          <c:idx val="7"/>
          <c:order val="7"/>
          <c:tx>
            <c:strRef>
              <c:f>RhinoBugsIR!$B$37</c:f>
              <c:strCache>
                <c:ptCount val="1"/>
                <c:pt idx="0">
                  <c:v>Maximum</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RhinoBugsIR!$C$21:$E$21</c:f>
              <c:strCache/>
            </c:strRef>
          </c:cat>
          <c:val>
            <c:numRef>
              <c:f>RhinoBugsIR!$C$37:$E$37</c:f>
              <c:numCache/>
            </c:numRef>
          </c:val>
        </c:ser>
        <c:ser>
          <c:idx val="8"/>
          <c:order val="8"/>
          <c:tx>
            <c:strRef>
              <c:f>RhinoBugsIR!$B$38</c:f>
              <c:strCache>
                <c:ptCount val="1"/>
                <c:pt idx="0">
                  <c:v>Fourth Quartile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RhinoBugsIR!$C$21:$E$21</c:f>
              <c:strCache/>
            </c:strRef>
          </c:cat>
          <c:val>
            <c:numRef>
              <c:f>RhinoBugsIR!$C$38:$E$38</c:f>
              <c:numCache/>
            </c:numRef>
          </c:val>
        </c:ser>
        <c:ser>
          <c:idx val="9"/>
          <c:order val="9"/>
          <c:tx>
            <c:strRef>
              <c:f>RhinoBugsIR!$B$39</c:f>
              <c:strCache>
                <c:ptCount val="1"/>
                <c:pt idx="0">
                  <c:v>Third Quartile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RhinoBugsIR!$C$21:$E$21</c:f>
              <c:strCache/>
            </c:strRef>
          </c:cat>
          <c:val>
            <c:numRef>
              <c:f>RhinoBugsIR!$C$39:$E$39</c:f>
              <c:numCache/>
            </c:numRef>
          </c:val>
        </c:ser>
        <c:ser>
          <c:idx val="10"/>
          <c:order val="10"/>
          <c:tx>
            <c:strRef>
              <c:f>RhinoBugsIR!$B$40</c:f>
              <c:strCache>
                <c:ptCount val="1"/>
                <c:pt idx="0">
                  <c:v>Median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RhinoBugsIR!$C$21:$E$21</c:f>
              <c:strCache/>
            </c:strRef>
          </c:cat>
          <c:val>
            <c:numRef>
              <c:f>RhinoBugsIR!$C$40:$E$40</c:f>
              <c:numCache/>
            </c:numRef>
          </c:val>
        </c:ser>
        <c:ser>
          <c:idx val="11"/>
          <c:order val="11"/>
          <c:tx>
            <c:strRef>
              <c:f>RhinoBugsIR!$B$41</c:f>
              <c:strCache>
                <c:ptCount val="1"/>
                <c:pt idx="0">
                  <c:v>Second Quartile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RhinoBugsIR!$C$21:$E$21</c:f>
              <c:strCache/>
            </c:strRef>
          </c:cat>
          <c:val>
            <c:numRef>
              <c:f>RhinoBugsIR!$C$41:$E$41</c:f>
              <c:numCache/>
            </c:numRef>
          </c:val>
        </c:ser>
        <c:overlap val="100"/>
        <c:axId val="30802939"/>
        <c:axId val="8790996"/>
      </c:barChart>
      <c:lineChart>
        <c:grouping val="standard"/>
        <c:varyColors val="0"/>
        <c:ser>
          <c:idx val="0"/>
          <c:order val="0"/>
          <c:tx>
            <c:strRef>
              <c:f>RhinoBugsIR!$B$24</c:f>
              <c:strCache>
                <c:ptCount val="1"/>
                <c:pt idx="0">
                  <c:v>25th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cust"/>
            <c:minus>
              <c:numRef>
                <c:f>RhinoBugsIR!$C$44:$E$44</c:f>
                <c:numCache>
                  <c:ptCount val="3"/>
                  <c:pt idx="0">
                    <c:v>17</c:v>
                  </c:pt>
                  <c:pt idx="1">
                    <c:v>15.5</c:v>
                  </c:pt>
                  <c:pt idx="2">
                    <c:v>19</c:v>
                  </c:pt>
                </c:numCache>
              </c:numRef>
            </c:minus>
            <c:noEndCap val="0"/>
            <c:spPr>
              <a:ln w="3175">
                <a:solidFill>
                  <a:srgbClr val="000000"/>
                </a:solidFill>
              </a:ln>
            </c:spPr>
          </c:errBars>
          <c:cat>
            <c:strRef>
              <c:f>RhinoBugsIR!$C$21:$E$21</c:f>
              <c:strCache/>
            </c:strRef>
          </c:cat>
          <c:val>
            <c:numRef>
              <c:f>RhinoBugsIR!$C$24:$E$24</c:f>
              <c:numCache/>
            </c:numRef>
          </c:val>
          <c:smooth val="0"/>
        </c:ser>
        <c:ser>
          <c:idx val="1"/>
          <c:order val="1"/>
          <c:tx>
            <c:strRef>
              <c:f>RhinoBugsIR!$B$26</c:f>
              <c:strCache>
                <c:ptCount val="1"/>
                <c:pt idx="0">
                  <c:v>75th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plus"/>
            <c:errValType val="cust"/>
            <c:plus>
              <c:numRef>
                <c:f>RhinoBugsIR!$C$43:$E$43</c:f>
                <c:numCache>
                  <c:ptCount val="3"/>
                  <c:pt idx="0">
                    <c:v>200</c:v>
                  </c:pt>
                  <c:pt idx="1">
                    <c:v>200</c:v>
                  </c:pt>
                  <c:pt idx="2">
                    <c:v>200</c:v>
                  </c:pt>
                </c:numCache>
              </c:numRef>
            </c:plus>
            <c:noEndCap val="0"/>
            <c:spPr>
              <a:ln w="3175">
                <a:solidFill>
                  <a:srgbClr val="000000"/>
                </a:solidFill>
              </a:ln>
            </c:spPr>
          </c:errBars>
          <c:cat>
            <c:strRef>
              <c:f>RhinoBugsIR!$C$21:$E$21</c:f>
              <c:strCache/>
            </c:strRef>
          </c:cat>
          <c:val>
            <c:numRef>
              <c:f>RhinoBugsIR!$C$26:$E$26</c:f>
              <c:numCache/>
            </c:numRef>
          </c:val>
          <c:smooth val="0"/>
        </c:ser>
        <c:ser>
          <c:idx val="12"/>
          <c:order val="12"/>
          <c:tx>
            <c:strRef>
              <c:f>RhinoBugsIR!$B$45</c:f>
              <c:strCache>
                <c:ptCount val="1"/>
                <c:pt idx="0">
                  <c:v>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FF0000"/>
                </a:solidFill>
              </a:ln>
            </c:spPr>
          </c:marker>
          <c:cat>
            <c:strRef>
              <c:f>RhinoBugsIR!$C$21:$E$21</c:f>
              <c:strCache/>
            </c:strRef>
          </c:cat>
          <c:val>
            <c:numRef>
              <c:f>RhinoBugsIR!$C$45:$E$45</c:f>
              <c:numCache/>
            </c:numRef>
          </c:val>
          <c:smooth val="0"/>
        </c:ser>
        <c:axId val="30802939"/>
        <c:axId val="8790996"/>
      </c:lineChart>
      <c:catAx>
        <c:axId val="30802939"/>
        <c:scaling>
          <c:orientation val="minMax"/>
        </c:scaling>
        <c:axPos val="b"/>
        <c:delete val="0"/>
        <c:numFmt formatCode="General" sourceLinked="1"/>
        <c:majorTickMark val="out"/>
        <c:minorTickMark val="none"/>
        <c:tickLblPos val="low"/>
        <c:spPr>
          <a:ln w="12700">
            <a:solidFill>
              <a:srgbClr val="808080"/>
            </a:solidFill>
          </a:ln>
        </c:spPr>
        <c:crossAx val="8790996"/>
        <c:crosses val="autoZero"/>
        <c:auto val="1"/>
        <c:lblOffset val="100"/>
        <c:tickLblSkip val="1"/>
        <c:noMultiLvlLbl val="0"/>
      </c:catAx>
      <c:valAx>
        <c:axId val="8790996"/>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12700">
            <a:solidFill>
              <a:srgbClr val="808080"/>
            </a:solidFill>
          </a:ln>
        </c:spPr>
        <c:crossAx val="30802939"/>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1575"/>
          <c:w val="0.722"/>
          <c:h val="0.93175"/>
        </c:manualLayout>
      </c:layout>
      <c:barChart>
        <c:barDir val="col"/>
        <c:grouping val="stacked"/>
        <c:varyColors val="0"/>
        <c:ser>
          <c:idx val="2"/>
          <c:order val="2"/>
          <c:tx>
            <c:strRef>
              <c:f>jEditFeaturesIR!$B$31</c:f>
              <c:strCache>
                <c:ptCount val="1"/>
                <c:pt idx="0">
                  <c:v>Minimum</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jEditFeaturesIR!$C$21:$E$21</c:f>
              <c:strCache/>
            </c:strRef>
          </c:cat>
          <c:val>
            <c:numRef>
              <c:f>jEditFeaturesIR!$C$31:$E$31</c:f>
              <c:numCache/>
            </c:numRef>
          </c:val>
        </c:ser>
        <c:ser>
          <c:idx val="3"/>
          <c:order val="3"/>
          <c:tx>
            <c:strRef>
              <c:f>jEditFeaturesIR!$B$32</c:f>
              <c:strCache>
                <c:ptCount val="1"/>
                <c:pt idx="0">
                  <c:v>First Quartile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jEditFeaturesIR!$C$21:$E$21</c:f>
              <c:strCache/>
            </c:strRef>
          </c:cat>
          <c:val>
            <c:numRef>
              <c:f>jEditFeaturesIR!$C$32:$E$32</c:f>
              <c:numCache/>
            </c:numRef>
          </c:val>
        </c:ser>
        <c:ser>
          <c:idx val="4"/>
          <c:order val="4"/>
          <c:tx>
            <c:strRef>
              <c:f>jEditFeaturesIR!$B$33</c:f>
              <c:strCache>
                <c:ptCount val="1"/>
                <c:pt idx="0">
                  <c:v>Second Quartile</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jEditFeaturesIR!$C$21:$E$21</c:f>
              <c:strCache/>
            </c:strRef>
          </c:cat>
          <c:val>
            <c:numRef>
              <c:f>jEditFeaturesIR!$C$33:$E$33</c:f>
              <c:numCache/>
            </c:numRef>
          </c:val>
        </c:ser>
        <c:ser>
          <c:idx val="5"/>
          <c:order val="5"/>
          <c:tx>
            <c:strRef>
              <c:f>jEditFeaturesIR!$B$34</c:f>
              <c:strCache>
                <c:ptCount val="1"/>
                <c:pt idx="0">
                  <c:v>Median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jEditFeaturesIR!$C$21:$E$21</c:f>
              <c:strCache/>
            </c:strRef>
          </c:cat>
          <c:val>
            <c:numRef>
              <c:f>jEditFeaturesIR!$C$34:$E$34</c:f>
              <c:numCache/>
            </c:numRef>
          </c:val>
        </c:ser>
        <c:ser>
          <c:idx val="6"/>
          <c:order val="6"/>
          <c:tx>
            <c:strRef>
              <c:f>jEditFeaturesIR!$B$35</c:f>
              <c:strCache>
                <c:ptCount val="1"/>
                <c:pt idx="0">
                  <c:v>Third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jEditFeaturesIR!$C$21:$E$21</c:f>
              <c:strCache/>
            </c:strRef>
          </c:cat>
          <c:val>
            <c:numRef>
              <c:f>jEditFeaturesIR!$C$35:$E$35</c:f>
              <c:numCache/>
            </c:numRef>
          </c:val>
        </c:ser>
        <c:ser>
          <c:idx val="7"/>
          <c:order val="7"/>
          <c:tx>
            <c:strRef>
              <c:f>jEditFeaturesIR!$B$37</c:f>
              <c:strCache>
                <c:ptCount val="1"/>
                <c:pt idx="0">
                  <c:v>Maximum</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jEditFeaturesIR!$C$21:$E$21</c:f>
              <c:strCache/>
            </c:strRef>
          </c:cat>
          <c:val>
            <c:numRef>
              <c:f>jEditFeaturesIR!$C$37:$E$37</c:f>
              <c:numCache/>
            </c:numRef>
          </c:val>
        </c:ser>
        <c:ser>
          <c:idx val="8"/>
          <c:order val="8"/>
          <c:tx>
            <c:strRef>
              <c:f>jEditFeaturesIR!$B$38</c:f>
              <c:strCache>
                <c:ptCount val="1"/>
                <c:pt idx="0">
                  <c:v>Fourth Quartile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jEditFeaturesIR!$C$21:$E$21</c:f>
              <c:strCache/>
            </c:strRef>
          </c:cat>
          <c:val>
            <c:numRef>
              <c:f>jEditFeaturesIR!$C$38:$E$38</c:f>
              <c:numCache/>
            </c:numRef>
          </c:val>
        </c:ser>
        <c:ser>
          <c:idx val="9"/>
          <c:order val="9"/>
          <c:tx>
            <c:strRef>
              <c:f>jEditFeaturesIR!$B$39</c:f>
              <c:strCache>
                <c:ptCount val="1"/>
                <c:pt idx="0">
                  <c:v>Third Quartile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jEditFeaturesIR!$C$21:$E$21</c:f>
              <c:strCache/>
            </c:strRef>
          </c:cat>
          <c:val>
            <c:numRef>
              <c:f>jEditFeaturesIR!$C$39:$E$39</c:f>
              <c:numCache/>
            </c:numRef>
          </c:val>
        </c:ser>
        <c:ser>
          <c:idx val="10"/>
          <c:order val="10"/>
          <c:tx>
            <c:strRef>
              <c:f>jEditFeaturesIR!$B$40</c:f>
              <c:strCache>
                <c:ptCount val="1"/>
                <c:pt idx="0">
                  <c:v>Median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jEditFeaturesIR!$C$21:$E$21</c:f>
              <c:strCache/>
            </c:strRef>
          </c:cat>
          <c:val>
            <c:numRef>
              <c:f>jEditFeaturesIR!$C$40:$E$40</c:f>
              <c:numCache/>
            </c:numRef>
          </c:val>
        </c:ser>
        <c:ser>
          <c:idx val="11"/>
          <c:order val="11"/>
          <c:tx>
            <c:strRef>
              <c:f>jEditFeaturesIR!$B$41</c:f>
              <c:strCache>
                <c:ptCount val="1"/>
                <c:pt idx="0">
                  <c:v>Second Quartile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jEditFeaturesIR!$C$21:$E$21</c:f>
              <c:strCache/>
            </c:strRef>
          </c:cat>
          <c:val>
            <c:numRef>
              <c:f>jEditFeaturesIR!$C$41:$E$41</c:f>
              <c:numCache/>
            </c:numRef>
          </c:val>
        </c:ser>
        <c:overlap val="100"/>
        <c:axId val="12010101"/>
        <c:axId val="40982046"/>
      </c:barChart>
      <c:lineChart>
        <c:grouping val="standard"/>
        <c:varyColors val="0"/>
        <c:ser>
          <c:idx val="0"/>
          <c:order val="0"/>
          <c:tx>
            <c:strRef>
              <c:f>jEditFeaturesIR!$B$24</c:f>
              <c:strCache>
                <c:ptCount val="1"/>
                <c:pt idx="0">
                  <c:v>25th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cust"/>
            <c:minus>
              <c:numRef>
                <c:f>jEditFeaturesIR!$C$44:$E$44</c:f>
                <c:numCache>
                  <c:ptCount val="3"/>
                  <c:pt idx="0">
                    <c:v>1.75</c:v>
                  </c:pt>
                  <c:pt idx="1">
                    <c:v>1</c:v>
                  </c:pt>
                  <c:pt idx="2">
                    <c:v>1</c:v>
                  </c:pt>
                </c:numCache>
              </c:numRef>
            </c:minus>
            <c:noEndCap val="0"/>
            <c:spPr>
              <a:ln w="3175">
                <a:solidFill>
                  <a:srgbClr val="000000"/>
                </a:solidFill>
              </a:ln>
            </c:spPr>
          </c:errBars>
          <c:cat>
            <c:strRef>
              <c:f>jEditFeaturesIR!$C$21:$E$21</c:f>
              <c:strCache/>
            </c:strRef>
          </c:cat>
          <c:val>
            <c:numRef>
              <c:f>jEditFeaturesIR!$C$24:$E$24</c:f>
              <c:numCache/>
            </c:numRef>
          </c:val>
          <c:smooth val="0"/>
        </c:ser>
        <c:ser>
          <c:idx val="1"/>
          <c:order val="1"/>
          <c:tx>
            <c:strRef>
              <c:f>jEditFeaturesIR!$B$26</c:f>
              <c:strCache>
                <c:ptCount val="1"/>
                <c:pt idx="0">
                  <c:v>75th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plus"/>
            <c:errValType val="cust"/>
            <c:plus>
              <c:numRef>
                <c:f>jEditFeaturesIR!$C$43:$E$43</c:f>
                <c:numCache>
                  <c:ptCount val="3"/>
                  <c:pt idx="0">
                    <c:v>26</c:v>
                  </c:pt>
                  <c:pt idx="1">
                    <c:v>30</c:v>
                  </c:pt>
                  <c:pt idx="2">
                    <c:v>30</c:v>
                  </c:pt>
                </c:numCache>
              </c:numRef>
            </c:plus>
            <c:noEndCap val="0"/>
            <c:spPr>
              <a:ln w="3175">
                <a:solidFill>
                  <a:srgbClr val="000000"/>
                </a:solidFill>
              </a:ln>
            </c:spPr>
          </c:errBars>
          <c:cat>
            <c:strRef>
              <c:f>jEditFeaturesIR!$C$21:$E$21</c:f>
              <c:strCache/>
            </c:strRef>
          </c:cat>
          <c:val>
            <c:numRef>
              <c:f>jEditFeaturesIR!$C$26:$E$26</c:f>
              <c:numCache/>
            </c:numRef>
          </c:val>
          <c:smooth val="0"/>
        </c:ser>
        <c:ser>
          <c:idx val="12"/>
          <c:order val="12"/>
          <c:tx>
            <c:strRef>
              <c:f>jEditFeaturesIR!$B$45</c:f>
              <c:strCache>
                <c:ptCount val="1"/>
                <c:pt idx="0">
                  <c:v>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FF0000"/>
                </a:solidFill>
              </a:ln>
            </c:spPr>
          </c:marker>
          <c:cat>
            <c:strRef>
              <c:f>jEditFeaturesIR!$C$21:$E$21</c:f>
              <c:strCache/>
            </c:strRef>
          </c:cat>
          <c:val>
            <c:numRef>
              <c:f>jEditFeaturesIR!$C$45:$E$45</c:f>
              <c:numCache/>
            </c:numRef>
          </c:val>
          <c:smooth val="0"/>
        </c:ser>
        <c:axId val="12010101"/>
        <c:axId val="40982046"/>
      </c:lineChart>
      <c:catAx>
        <c:axId val="12010101"/>
        <c:scaling>
          <c:orientation val="minMax"/>
        </c:scaling>
        <c:axPos val="b"/>
        <c:delete val="0"/>
        <c:numFmt formatCode="General" sourceLinked="1"/>
        <c:majorTickMark val="out"/>
        <c:minorTickMark val="none"/>
        <c:tickLblPos val="low"/>
        <c:spPr>
          <a:ln w="12700">
            <a:solidFill>
              <a:srgbClr val="808080"/>
            </a:solidFill>
          </a:ln>
        </c:spPr>
        <c:crossAx val="40982046"/>
        <c:crosses val="autoZero"/>
        <c:auto val="1"/>
        <c:lblOffset val="100"/>
        <c:tickLblSkip val="1"/>
        <c:noMultiLvlLbl val="0"/>
      </c:catAx>
      <c:valAx>
        <c:axId val="40982046"/>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12700">
            <a:solidFill>
              <a:srgbClr val="808080"/>
            </a:solidFill>
          </a:ln>
        </c:spPr>
        <c:crossAx val="12010101"/>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1575"/>
          <c:w val="0.7395"/>
          <c:h val="0.93175"/>
        </c:manualLayout>
      </c:layout>
      <c:barChart>
        <c:barDir val="col"/>
        <c:grouping val="stacked"/>
        <c:varyColors val="0"/>
        <c:ser>
          <c:idx val="2"/>
          <c:order val="2"/>
          <c:tx>
            <c:strRef>
              <c:f>jEditFeaturesIRDyn!$B$31</c:f>
              <c:strCache>
                <c:ptCount val="1"/>
                <c:pt idx="0">
                  <c:v>Minimum</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jEditFeaturesIRDyn!$C$21:$E$21</c:f>
              <c:strCache/>
            </c:strRef>
          </c:cat>
          <c:val>
            <c:numRef>
              <c:f>jEditFeaturesIRDyn!$C$31:$E$31</c:f>
              <c:numCache/>
            </c:numRef>
          </c:val>
        </c:ser>
        <c:ser>
          <c:idx val="3"/>
          <c:order val="3"/>
          <c:tx>
            <c:strRef>
              <c:f>jEditFeaturesIRDyn!$B$32</c:f>
              <c:strCache>
                <c:ptCount val="1"/>
                <c:pt idx="0">
                  <c:v>First Quartile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jEditFeaturesIRDyn!$C$21:$E$21</c:f>
              <c:strCache/>
            </c:strRef>
          </c:cat>
          <c:val>
            <c:numRef>
              <c:f>jEditFeaturesIRDyn!$C$32:$E$32</c:f>
              <c:numCache/>
            </c:numRef>
          </c:val>
        </c:ser>
        <c:ser>
          <c:idx val="4"/>
          <c:order val="4"/>
          <c:tx>
            <c:strRef>
              <c:f>jEditFeaturesIRDyn!$B$33</c:f>
              <c:strCache>
                <c:ptCount val="1"/>
                <c:pt idx="0">
                  <c:v>Second Quartile</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jEditFeaturesIRDyn!$C$21:$E$21</c:f>
              <c:strCache/>
            </c:strRef>
          </c:cat>
          <c:val>
            <c:numRef>
              <c:f>jEditFeaturesIRDyn!$C$33:$E$33</c:f>
              <c:numCache/>
            </c:numRef>
          </c:val>
        </c:ser>
        <c:ser>
          <c:idx val="5"/>
          <c:order val="5"/>
          <c:tx>
            <c:strRef>
              <c:f>jEditFeaturesIRDyn!$B$34</c:f>
              <c:strCache>
                <c:ptCount val="1"/>
                <c:pt idx="0">
                  <c:v>Median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jEditFeaturesIRDyn!$C$21:$E$21</c:f>
              <c:strCache/>
            </c:strRef>
          </c:cat>
          <c:val>
            <c:numRef>
              <c:f>jEditFeaturesIRDyn!$C$34:$E$34</c:f>
              <c:numCache/>
            </c:numRef>
          </c:val>
        </c:ser>
        <c:ser>
          <c:idx val="6"/>
          <c:order val="6"/>
          <c:tx>
            <c:strRef>
              <c:f>jEditFeaturesIRDyn!$B$35</c:f>
              <c:strCache>
                <c:ptCount val="1"/>
                <c:pt idx="0">
                  <c:v>Third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jEditFeaturesIRDyn!$C$21:$E$21</c:f>
              <c:strCache/>
            </c:strRef>
          </c:cat>
          <c:val>
            <c:numRef>
              <c:f>jEditFeaturesIRDyn!$C$35:$E$35</c:f>
              <c:numCache/>
            </c:numRef>
          </c:val>
        </c:ser>
        <c:ser>
          <c:idx val="7"/>
          <c:order val="7"/>
          <c:tx>
            <c:strRef>
              <c:f>jEditFeaturesIRDyn!$B$37</c:f>
              <c:strCache>
                <c:ptCount val="1"/>
                <c:pt idx="0">
                  <c:v>Maximum</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jEditFeaturesIRDyn!$C$21:$E$21</c:f>
              <c:strCache/>
            </c:strRef>
          </c:cat>
          <c:val>
            <c:numRef>
              <c:f>jEditFeaturesIRDyn!$C$37:$E$37</c:f>
              <c:numCache/>
            </c:numRef>
          </c:val>
        </c:ser>
        <c:ser>
          <c:idx val="8"/>
          <c:order val="8"/>
          <c:tx>
            <c:strRef>
              <c:f>jEditFeaturesIRDyn!$B$38</c:f>
              <c:strCache>
                <c:ptCount val="1"/>
                <c:pt idx="0">
                  <c:v>Fourth Quartile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jEditFeaturesIRDyn!$C$21:$E$21</c:f>
              <c:strCache/>
            </c:strRef>
          </c:cat>
          <c:val>
            <c:numRef>
              <c:f>jEditFeaturesIRDyn!$C$38:$E$38</c:f>
              <c:numCache/>
            </c:numRef>
          </c:val>
        </c:ser>
        <c:ser>
          <c:idx val="9"/>
          <c:order val="9"/>
          <c:tx>
            <c:strRef>
              <c:f>jEditFeaturesIRDyn!$B$39</c:f>
              <c:strCache>
                <c:ptCount val="1"/>
                <c:pt idx="0">
                  <c:v>Third Quartile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jEditFeaturesIRDyn!$C$21:$E$21</c:f>
              <c:strCache/>
            </c:strRef>
          </c:cat>
          <c:val>
            <c:numRef>
              <c:f>jEditFeaturesIRDyn!$C$39:$E$39</c:f>
              <c:numCache/>
            </c:numRef>
          </c:val>
        </c:ser>
        <c:ser>
          <c:idx val="10"/>
          <c:order val="10"/>
          <c:tx>
            <c:strRef>
              <c:f>jEditFeaturesIRDyn!$B$40</c:f>
              <c:strCache>
                <c:ptCount val="1"/>
                <c:pt idx="0">
                  <c:v>Median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jEditFeaturesIRDyn!$C$21:$E$21</c:f>
              <c:strCache/>
            </c:strRef>
          </c:cat>
          <c:val>
            <c:numRef>
              <c:f>jEditFeaturesIRDyn!$C$40:$E$40</c:f>
              <c:numCache/>
            </c:numRef>
          </c:val>
        </c:ser>
        <c:ser>
          <c:idx val="11"/>
          <c:order val="11"/>
          <c:tx>
            <c:strRef>
              <c:f>jEditFeaturesIRDyn!$B$41</c:f>
              <c:strCache>
                <c:ptCount val="1"/>
                <c:pt idx="0">
                  <c:v>Second Quartile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jEditFeaturesIRDyn!$C$21:$E$21</c:f>
              <c:strCache/>
            </c:strRef>
          </c:cat>
          <c:val>
            <c:numRef>
              <c:f>jEditFeaturesIRDyn!$C$41:$E$41</c:f>
              <c:numCache/>
            </c:numRef>
          </c:val>
        </c:ser>
        <c:overlap val="100"/>
        <c:axId val="33294095"/>
        <c:axId val="31211400"/>
      </c:barChart>
      <c:lineChart>
        <c:grouping val="standard"/>
        <c:varyColors val="0"/>
        <c:ser>
          <c:idx val="0"/>
          <c:order val="0"/>
          <c:tx>
            <c:strRef>
              <c:f>jEditFeaturesIRDyn!$B$24</c:f>
              <c:strCache>
                <c:ptCount val="1"/>
                <c:pt idx="0">
                  <c:v>25th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cust"/>
            <c:minus>
              <c:numRef>
                <c:f>jEditFeaturesIRDyn!$C$44:$E$44</c:f>
                <c:numCache>
                  <c:ptCount val="3"/>
                  <c:pt idx="0">
                    <c:v>0</c:v>
                  </c:pt>
                  <c:pt idx="1">
                    <c:v>0</c:v>
                  </c:pt>
                  <c:pt idx="2">
                    <c:v>0</c:v>
                  </c:pt>
                </c:numCache>
              </c:numRef>
            </c:minus>
            <c:noEndCap val="0"/>
            <c:spPr>
              <a:ln w="3175">
                <a:solidFill>
                  <a:srgbClr val="000000"/>
                </a:solidFill>
              </a:ln>
            </c:spPr>
          </c:errBars>
          <c:cat>
            <c:strRef>
              <c:f>jEditFeaturesIRDyn!$C$21:$E$21</c:f>
              <c:strCache/>
            </c:strRef>
          </c:cat>
          <c:val>
            <c:numRef>
              <c:f>jEditFeaturesIRDyn!$C$24:$E$24</c:f>
              <c:numCache/>
            </c:numRef>
          </c:val>
          <c:smooth val="0"/>
        </c:ser>
        <c:ser>
          <c:idx val="1"/>
          <c:order val="1"/>
          <c:tx>
            <c:strRef>
              <c:f>jEditFeaturesIRDyn!$B$26</c:f>
              <c:strCache>
                <c:ptCount val="1"/>
                <c:pt idx="0">
                  <c:v>75th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plus"/>
            <c:errValType val="cust"/>
            <c:plus>
              <c:numRef>
                <c:f>jEditFeaturesIRDyn!$C$43:$E$43</c:f>
                <c:numCache>
                  <c:ptCount val="3"/>
                  <c:pt idx="0">
                    <c:v>10</c:v>
                  </c:pt>
                  <c:pt idx="1">
                    <c:v>10</c:v>
                  </c:pt>
                  <c:pt idx="2">
                    <c:v>10</c:v>
                  </c:pt>
                </c:numCache>
              </c:numRef>
            </c:plus>
            <c:noEndCap val="0"/>
            <c:spPr>
              <a:ln w="3175">
                <a:solidFill>
                  <a:srgbClr val="000000"/>
                </a:solidFill>
              </a:ln>
            </c:spPr>
          </c:errBars>
          <c:cat>
            <c:strRef>
              <c:f>jEditFeaturesIRDyn!$C$21:$E$21</c:f>
              <c:strCache/>
            </c:strRef>
          </c:cat>
          <c:val>
            <c:numRef>
              <c:f>jEditFeaturesIRDyn!$C$26:$E$26</c:f>
              <c:numCache/>
            </c:numRef>
          </c:val>
          <c:smooth val="0"/>
        </c:ser>
        <c:ser>
          <c:idx val="12"/>
          <c:order val="12"/>
          <c:tx>
            <c:strRef>
              <c:f>jEditFeaturesIRDyn!$B$45</c:f>
              <c:strCache>
                <c:ptCount val="1"/>
                <c:pt idx="0">
                  <c:v>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FF0000"/>
                </a:solidFill>
              </a:ln>
            </c:spPr>
          </c:marker>
          <c:cat>
            <c:strRef>
              <c:f>jEditFeaturesIRDyn!$C$21:$E$21</c:f>
              <c:strCache/>
            </c:strRef>
          </c:cat>
          <c:val>
            <c:numRef>
              <c:f>jEditFeaturesIRDyn!$C$45:$E$45</c:f>
              <c:numCache/>
            </c:numRef>
          </c:val>
          <c:smooth val="0"/>
        </c:ser>
        <c:axId val="33294095"/>
        <c:axId val="31211400"/>
      </c:lineChart>
      <c:catAx>
        <c:axId val="33294095"/>
        <c:scaling>
          <c:orientation val="minMax"/>
        </c:scaling>
        <c:axPos val="b"/>
        <c:delete val="0"/>
        <c:numFmt formatCode="General" sourceLinked="1"/>
        <c:majorTickMark val="out"/>
        <c:minorTickMark val="none"/>
        <c:tickLblPos val="low"/>
        <c:spPr>
          <a:ln w="12700">
            <a:solidFill>
              <a:srgbClr val="808080"/>
            </a:solidFill>
          </a:ln>
        </c:spPr>
        <c:crossAx val="31211400"/>
        <c:crosses val="autoZero"/>
        <c:auto val="1"/>
        <c:lblOffset val="100"/>
        <c:tickLblSkip val="1"/>
        <c:noMultiLvlLbl val="0"/>
      </c:catAx>
      <c:valAx>
        <c:axId val="31211400"/>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12700">
            <a:solidFill>
              <a:srgbClr val="808080"/>
            </a:solidFill>
          </a:ln>
        </c:spPr>
        <c:crossAx val="33294095"/>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1575"/>
          <c:w val="0.7435"/>
          <c:h val="0.93175"/>
        </c:manualLayout>
      </c:layout>
      <c:barChart>
        <c:barDir val="col"/>
        <c:grouping val="stacked"/>
        <c:varyColors val="0"/>
        <c:ser>
          <c:idx val="2"/>
          <c:order val="2"/>
          <c:tx>
            <c:strRef>
              <c:f>jEditBugsIR!$B$31</c:f>
              <c:strCache>
                <c:ptCount val="1"/>
                <c:pt idx="0">
                  <c:v>Minimum</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jEditBugsIR!$C$21:$E$21</c:f>
              <c:strCache/>
            </c:strRef>
          </c:cat>
          <c:val>
            <c:numRef>
              <c:f>jEditBugsIR!$C$31:$E$31</c:f>
              <c:numCache/>
            </c:numRef>
          </c:val>
        </c:ser>
        <c:ser>
          <c:idx val="3"/>
          <c:order val="3"/>
          <c:tx>
            <c:strRef>
              <c:f>jEditBugsIR!$B$32</c:f>
              <c:strCache>
                <c:ptCount val="1"/>
                <c:pt idx="0">
                  <c:v>First Quartile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jEditBugsIR!$C$21:$E$21</c:f>
              <c:strCache/>
            </c:strRef>
          </c:cat>
          <c:val>
            <c:numRef>
              <c:f>jEditBugsIR!$C$32:$E$32</c:f>
              <c:numCache/>
            </c:numRef>
          </c:val>
        </c:ser>
        <c:ser>
          <c:idx val="4"/>
          <c:order val="4"/>
          <c:tx>
            <c:strRef>
              <c:f>jEditBugsIR!$B$33</c:f>
              <c:strCache>
                <c:ptCount val="1"/>
                <c:pt idx="0">
                  <c:v>Second Quartile</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jEditBugsIR!$C$21:$E$21</c:f>
              <c:strCache/>
            </c:strRef>
          </c:cat>
          <c:val>
            <c:numRef>
              <c:f>jEditBugsIR!$C$33:$E$33</c:f>
              <c:numCache/>
            </c:numRef>
          </c:val>
        </c:ser>
        <c:ser>
          <c:idx val="5"/>
          <c:order val="5"/>
          <c:tx>
            <c:strRef>
              <c:f>jEditBugsIR!$B$34</c:f>
              <c:strCache>
                <c:ptCount val="1"/>
                <c:pt idx="0">
                  <c:v>Median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jEditBugsIR!$C$21:$E$21</c:f>
              <c:strCache/>
            </c:strRef>
          </c:cat>
          <c:val>
            <c:numRef>
              <c:f>jEditBugsIR!$C$34:$E$34</c:f>
              <c:numCache/>
            </c:numRef>
          </c:val>
        </c:ser>
        <c:ser>
          <c:idx val="6"/>
          <c:order val="6"/>
          <c:tx>
            <c:strRef>
              <c:f>jEditBugsIR!$B$35</c:f>
              <c:strCache>
                <c:ptCount val="1"/>
                <c:pt idx="0">
                  <c:v>Third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jEditBugsIR!$C$21:$E$21</c:f>
              <c:strCache/>
            </c:strRef>
          </c:cat>
          <c:val>
            <c:numRef>
              <c:f>jEditBugsIR!$C$35:$E$35</c:f>
              <c:numCache/>
            </c:numRef>
          </c:val>
        </c:ser>
        <c:ser>
          <c:idx val="7"/>
          <c:order val="7"/>
          <c:tx>
            <c:strRef>
              <c:f>jEditBugsIR!$B$37</c:f>
              <c:strCache>
                <c:ptCount val="1"/>
                <c:pt idx="0">
                  <c:v>Maximum</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jEditBugsIR!$C$21:$E$21</c:f>
              <c:strCache/>
            </c:strRef>
          </c:cat>
          <c:val>
            <c:numRef>
              <c:f>jEditBugsIR!$C$37:$E$37</c:f>
              <c:numCache/>
            </c:numRef>
          </c:val>
        </c:ser>
        <c:ser>
          <c:idx val="8"/>
          <c:order val="8"/>
          <c:tx>
            <c:strRef>
              <c:f>jEditBugsIR!$B$38</c:f>
              <c:strCache>
                <c:ptCount val="1"/>
                <c:pt idx="0">
                  <c:v>Fourth Quartile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jEditBugsIR!$C$21:$E$21</c:f>
              <c:strCache/>
            </c:strRef>
          </c:cat>
          <c:val>
            <c:numRef>
              <c:f>jEditBugsIR!$C$38:$E$38</c:f>
              <c:numCache/>
            </c:numRef>
          </c:val>
        </c:ser>
        <c:ser>
          <c:idx val="9"/>
          <c:order val="9"/>
          <c:tx>
            <c:strRef>
              <c:f>jEditBugsIR!$B$39</c:f>
              <c:strCache>
                <c:ptCount val="1"/>
                <c:pt idx="0">
                  <c:v>Third Quartile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jEditBugsIR!$C$21:$E$21</c:f>
              <c:strCache/>
            </c:strRef>
          </c:cat>
          <c:val>
            <c:numRef>
              <c:f>jEditBugsIR!$C$39:$E$39</c:f>
              <c:numCache/>
            </c:numRef>
          </c:val>
        </c:ser>
        <c:ser>
          <c:idx val="10"/>
          <c:order val="10"/>
          <c:tx>
            <c:strRef>
              <c:f>jEditBugsIR!$B$40</c:f>
              <c:strCache>
                <c:ptCount val="1"/>
                <c:pt idx="0">
                  <c:v>Median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jEditBugsIR!$C$21:$E$21</c:f>
              <c:strCache/>
            </c:strRef>
          </c:cat>
          <c:val>
            <c:numRef>
              <c:f>jEditBugsIR!$C$40:$E$40</c:f>
              <c:numCache/>
            </c:numRef>
          </c:val>
        </c:ser>
        <c:ser>
          <c:idx val="11"/>
          <c:order val="11"/>
          <c:tx>
            <c:strRef>
              <c:f>jEditBugsIR!$B$41</c:f>
              <c:strCache>
                <c:ptCount val="1"/>
                <c:pt idx="0">
                  <c:v>Second Quartile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jEditBugsIR!$C$21:$E$21</c:f>
              <c:strCache/>
            </c:strRef>
          </c:cat>
          <c:val>
            <c:numRef>
              <c:f>jEditBugsIR!$C$41:$E$41</c:f>
              <c:numCache/>
            </c:numRef>
          </c:val>
        </c:ser>
        <c:overlap val="100"/>
        <c:axId val="12467145"/>
        <c:axId val="45095442"/>
      </c:barChart>
      <c:lineChart>
        <c:grouping val="standard"/>
        <c:varyColors val="0"/>
        <c:ser>
          <c:idx val="0"/>
          <c:order val="0"/>
          <c:tx>
            <c:strRef>
              <c:f>jEditBugsIR!$B$24</c:f>
              <c:strCache>
                <c:ptCount val="1"/>
                <c:pt idx="0">
                  <c:v>25th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cust"/>
            <c:minus>
              <c:numRef>
                <c:f>jEditBugsIR!$C$44:$E$44</c:f>
                <c:numCache>
                  <c:ptCount val="3"/>
                  <c:pt idx="0">
                    <c:v>11.5</c:v>
                  </c:pt>
                  <c:pt idx="1">
                    <c:v>11.25</c:v>
                  </c:pt>
                  <c:pt idx="2">
                    <c:v>11.25</c:v>
                  </c:pt>
                </c:numCache>
              </c:numRef>
            </c:minus>
            <c:noEndCap val="0"/>
            <c:spPr>
              <a:ln w="3175">
                <a:solidFill>
                  <a:srgbClr val="000000"/>
                </a:solidFill>
              </a:ln>
            </c:spPr>
          </c:errBars>
          <c:cat>
            <c:strRef>
              <c:f>jEditBugsIR!$C$21:$E$21</c:f>
              <c:strCache/>
            </c:strRef>
          </c:cat>
          <c:val>
            <c:numRef>
              <c:f>jEditBugsIR!$C$24:$E$24</c:f>
              <c:numCache/>
            </c:numRef>
          </c:val>
          <c:smooth val="0"/>
        </c:ser>
        <c:ser>
          <c:idx val="1"/>
          <c:order val="1"/>
          <c:tx>
            <c:strRef>
              <c:f>jEditBugsIR!$B$26</c:f>
              <c:strCache>
                <c:ptCount val="1"/>
                <c:pt idx="0">
                  <c:v>75th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plus"/>
            <c:errValType val="cust"/>
            <c:plus>
              <c:numRef>
                <c:f>jEditBugsIR!$C$43:$E$43</c:f>
                <c:numCache>
                  <c:ptCount val="3"/>
                  <c:pt idx="0">
                    <c:v>200</c:v>
                  </c:pt>
                  <c:pt idx="1">
                    <c:v>200</c:v>
                  </c:pt>
                  <c:pt idx="2">
                    <c:v>200</c:v>
                  </c:pt>
                </c:numCache>
              </c:numRef>
            </c:plus>
            <c:noEndCap val="0"/>
            <c:spPr>
              <a:ln w="3175">
                <a:solidFill>
                  <a:srgbClr val="000000"/>
                </a:solidFill>
              </a:ln>
            </c:spPr>
          </c:errBars>
          <c:cat>
            <c:strRef>
              <c:f>jEditBugsIR!$C$21:$E$21</c:f>
              <c:strCache/>
            </c:strRef>
          </c:cat>
          <c:val>
            <c:numRef>
              <c:f>jEditBugsIR!$C$26:$E$26</c:f>
              <c:numCache/>
            </c:numRef>
          </c:val>
          <c:smooth val="0"/>
        </c:ser>
        <c:ser>
          <c:idx val="12"/>
          <c:order val="12"/>
          <c:tx>
            <c:strRef>
              <c:f>jEditBugsIR!$B$45</c:f>
              <c:strCache>
                <c:ptCount val="1"/>
                <c:pt idx="0">
                  <c:v>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FF0000"/>
                </a:solidFill>
              </a:ln>
            </c:spPr>
          </c:marker>
          <c:cat>
            <c:strRef>
              <c:f>jEditBugsIR!$C$21:$E$21</c:f>
              <c:strCache/>
            </c:strRef>
          </c:cat>
          <c:val>
            <c:numRef>
              <c:f>jEditBugsIR!$C$45:$E$45</c:f>
              <c:numCache/>
            </c:numRef>
          </c:val>
          <c:smooth val="0"/>
        </c:ser>
        <c:axId val="12467145"/>
        <c:axId val="45095442"/>
      </c:lineChart>
      <c:catAx>
        <c:axId val="12467145"/>
        <c:scaling>
          <c:orientation val="minMax"/>
        </c:scaling>
        <c:axPos val="b"/>
        <c:delete val="0"/>
        <c:numFmt formatCode="General" sourceLinked="1"/>
        <c:majorTickMark val="out"/>
        <c:minorTickMark val="none"/>
        <c:tickLblPos val="low"/>
        <c:spPr>
          <a:ln w="12700">
            <a:solidFill>
              <a:srgbClr val="808080"/>
            </a:solidFill>
          </a:ln>
        </c:spPr>
        <c:crossAx val="45095442"/>
        <c:crosses val="autoZero"/>
        <c:auto val="1"/>
        <c:lblOffset val="100"/>
        <c:tickLblSkip val="1"/>
        <c:noMultiLvlLbl val="0"/>
      </c:catAx>
      <c:valAx>
        <c:axId val="45095442"/>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12700">
            <a:solidFill>
              <a:srgbClr val="808080"/>
            </a:solidFill>
          </a:ln>
        </c:spPr>
        <c:crossAx val="12467145"/>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1575"/>
          <c:w val="0.7395"/>
          <c:h val="0.93175"/>
        </c:manualLayout>
      </c:layout>
      <c:barChart>
        <c:barDir val="col"/>
        <c:grouping val="stacked"/>
        <c:varyColors val="0"/>
        <c:ser>
          <c:idx val="2"/>
          <c:order val="2"/>
          <c:tx>
            <c:strRef>
              <c:f>jEditBugsIRDyn!$B$31</c:f>
              <c:strCache>
                <c:ptCount val="1"/>
                <c:pt idx="0">
                  <c:v>Minimum</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jEditBugsIRDyn!$C$21:$E$21</c:f>
              <c:strCache/>
            </c:strRef>
          </c:cat>
          <c:val>
            <c:numRef>
              <c:f>jEditBugsIRDyn!$C$31:$E$31</c:f>
              <c:numCache/>
            </c:numRef>
          </c:val>
        </c:ser>
        <c:ser>
          <c:idx val="3"/>
          <c:order val="3"/>
          <c:tx>
            <c:strRef>
              <c:f>jEditBugsIRDyn!$B$32</c:f>
              <c:strCache>
                <c:ptCount val="1"/>
                <c:pt idx="0">
                  <c:v>First Quartile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jEditBugsIRDyn!$C$21:$E$21</c:f>
              <c:strCache/>
            </c:strRef>
          </c:cat>
          <c:val>
            <c:numRef>
              <c:f>jEditBugsIRDyn!$C$32:$E$32</c:f>
              <c:numCache/>
            </c:numRef>
          </c:val>
        </c:ser>
        <c:ser>
          <c:idx val="4"/>
          <c:order val="4"/>
          <c:tx>
            <c:strRef>
              <c:f>jEditBugsIRDyn!$B$33</c:f>
              <c:strCache>
                <c:ptCount val="1"/>
                <c:pt idx="0">
                  <c:v>Second Quartile</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jEditBugsIRDyn!$C$21:$E$21</c:f>
              <c:strCache/>
            </c:strRef>
          </c:cat>
          <c:val>
            <c:numRef>
              <c:f>jEditBugsIRDyn!$C$33:$E$33</c:f>
              <c:numCache/>
            </c:numRef>
          </c:val>
        </c:ser>
        <c:ser>
          <c:idx val="5"/>
          <c:order val="5"/>
          <c:tx>
            <c:strRef>
              <c:f>jEditBugsIRDyn!$B$34</c:f>
              <c:strCache>
                <c:ptCount val="1"/>
                <c:pt idx="0">
                  <c:v>Median</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jEditBugsIRDyn!$C$21:$E$21</c:f>
              <c:strCache/>
            </c:strRef>
          </c:cat>
          <c:val>
            <c:numRef>
              <c:f>jEditBugsIRDyn!$C$34:$E$34</c:f>
              <c:numCache/>
            </c:numRef>
          </c:val>
        </c:ser>
        <c:ser>
          <c:idx val="6"/>
          <c:order val="6"/>
          <c:tx>
            <c:strRef>
              <c:f>jEditBugsIRDyn!$B$35</c:f>
              <c:strCache>
                <c:ptCount val="1"/>
                <c:pt idx="0">
                  <c:v>Third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jEditBugsIRDyn!$C$21:$E$21</c:f>
              <c:strCache/>
            </c:strRef>
          </c:cat>
          <c:val>
            <c:numRef>
              <c:f>jEditBugsIRDyn!$C$35:$E$35</c:f>
              <c:numCache/>
            </c:numRef>
          </c:val>
        </c:ser>
        <c:ser>
          <c:idx val="7"/>
          <c:order val="7"/>
          <c:tx>
            <c:strRef>
              <c:f>jEditBugsIRDyn!$B$37</c:f>
              <c:strCache>
                <c:ptCount val="1"/>
                <c:pt idx="0">
                  <c:v>Maximum</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jEditBugsIRDyn!$C$21:$E$21</c:f>
              <c:strCache/>
            </c:strRef>
          </c:cat>
          <c:val>
            <c:numRef>
              <c:f>jEditBugsIRDyn!$C$37:$E$37</c:f>
              <c:numCache/>
            </c:numRef>
          </c:val>
        </c:ser>
        <c:ser>
          <c:idx val="8"/>
          <c:order val="8"/>
          <c:tx>
            <c:strRef>
              <c:f>jEditBugsIRDyn!$B$38</c:f>
              <c:strCache>
                <c:ptCount val="1"/>
                <c:pt idx="0">
                  <c:v>Fourth Quartile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jEditBugsIRDyn!$C$21:$E$21</c:f>
              <c:strCache/>
            </c:strRef>
          </c:cat>
          <c:val>
            <c:numRef>
              <c:f>jEditBugsIRDyn!$C$38:$E$38</c:f>
              <c:numCache/>
            </c:numRef>
          </c:val>
        </c:ser>
        <c:ser>
          <c:idx val="9"/>
          <c:order val="9"/>
          <c:tx>
            <c:strRef>
              <c:f>jEditBugsIRDyn!$B$39</c:f>
              <c:strCache>
                <c:ptCount val="1"/>
                <c:pt idx="0">
                  <c:v>Third Quartile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jEditBugsIRDyn!$C$21:$E$21</c:f>
              <c:strCache/>
            </c:strRef>
          </c:cat>
          <c:val>
            <c:numRef>
              <c:f>jEditBugsIRDyn!$C$39:$E$39</c:f>
              <c:numCache/>
            </c:numRef>
          </c:val>
        </c:ser>
        <c:ser>
          <c:idx val="10"/>
          <c:order val="10"/>
          <c:tx>
            <c:strRef>
              <c:f>jEditBugsIRDyn!$B$40</c:f>
              <c:strCache>
                <c:ptCount val="1"/>
                <c:pt idx="0">
                  <c:v>Median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jEditBugsIRDyn!$C$21:$E$21</c:f>
              <c:strCache/>
            </c:strRef>
          </c:cat>
          <c:val>
            <c:numRef>
              <c:f>jEditBugsIRDyn!$C$40:$E$40</c:f>
              <c:numCache/>
            </c:numRef>
          </c:val>
        </c:ser>
        <c:ser>
          <c:idx val="11"/>
          <c:order val="11"/>
          <c:tx>
            <c:strRef>
              <c:f>jEditBugsIRDyn!$B$41</c:f>
              <c:strCache>
                <c:ptCount val="1"/>
                <c:pt idx="0">
                  <c:v>Second Quartile -</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jEditBugsIRDyn!$C$21:$E$21</c:f>
              <c:strCache/>
            </c:strRef>
          </c:cat>
          <c:val>
            <c:numRef>
              <c:f>jEditBugsIRDyn!$C$41:$E$41</c:f>
              <c:numCache/>
            </c:numRef>
          </c:val>
        </c:ser>
        <c:overlap val="100"/>
        <c:axId val="3205795"/>
        <c:axId val="28852156"/>
      </c:barChart>
      <c:lineChart>
        <c:grouping val="standard"/>
        <c:varyColors val="0"/>
        <c:ser>
          <c:idx val="0"/>
          <c:order val="0"/>
          <c:tx>
            <c:strRef>
              <c:f>jEditBugsIRDyn!$B$24</c:f>
              <c:strCache>
                <c:ptCount val="1"/>
                <c:pt idx="0">
                  <c:v>25th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minus"/>
            <c:errValType val="cust"/>
            <c:minus>
              <c:numRef>
                <c:f>jEditBugsIRDyn!$C$44:$E$44</c:f>
                <c:numCache>
                  <c:ptCount val="3"/>
                  <c:pt idx="0">
                    <c:v>4</c:v>
                  </c:pt>
                  <c:pt idx="1">
                    <c:v>4.25</c:v>
                  </c:pt>
                  <c:pt idx="2">
                    <c:v>4</c:v>
                  </c:pt>
                </c:numCache>
              </c:numRef>
            </c:minus>
            <c:noEndCap val="0"/>
            <c:spPr>
              <a:ln w="3175">
                <a:solidFill>
                  <a:srgbClr val="000000"/>
                </a:solidFill>
              </a:ln>
            </c:spPr>
          </c:errBars>
          <c:cat>
            <c:strRef>
              <c:f>jEditBugsIRDyn!$C$21:$E$21</c:f>
              <c:strCache/>
            </c:strRef>
          </c:cat>
          <c:val>
            <c:numRef>
              <c:f>jEditBugsIRDyn!$C$24:$E$24</c:f>
              <c:numCache/>
            </c:numRef>
          </c:val>
          <c:smooth val="0"/>
        </c:ser>
        <c:ser>
          <c:idx val="1"/>
          <c:order val="1"/>
          <c:tx>
            <c:strRef>
              <c:f>jEditBugsIRDyn!$B$26</c:f>
              <c:strCache>
                <c:ptCount val="1"/>
                <c:pt idx="0">
                  <c:v>75th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y"/>
            <c:errBarType val="plus"/>
            <c:errValType val="cust"/>
            <c:plus>
              <c:numRef>
                <c:f>jEditBugsIRDyn!$C$43:$E$43</c:f>
                <c:numCache>
                  <c:ptCount val="3"/>
                  <c:pt idx="0">
                    <c:v>50</c:v>
                  </c:pt>
                  <c:pt idx="1">
                    <c:v>50</c:v>
                  </c:pt>
                  <c:pt idx="2">
                    <c:v>50</c:v>
                  </c:pt>
                </c:numCache>
              </c:numRef>
            </c:plus>
            <c:noEndCap val="0"/>
            <c:spPr>
              <a:ln w="3175">
                <a:solidFill>
                  <a:srgbClr val="000000"/>
                </a:solidFill>
              </a:ln>
            </c:spPr>
          </c:errBars>
          <c:cat>
            <c:strRef>
              <c:f>jEditBugsIRDyn!$C$21:$E$21</c:f>
              <c:strCache/>
            </c:strRef>
          </c:cat>
          <c:val>
            <c:numRef>
              <c:f>jEditBugsIRDyn!$C$26:$E$26</c:f>
              <c:numCache/>
            </c:numRef>
          </c:val>
          <c:smooth val="0"/>
        </c:ser>
        <c:ser>
          <c:idx val="12"/>
          <c:order val="12"/>
          <c:tx>
            <c:strRef>
              <c:f>jEditBugsIRDyn!$B$45</c:f>
              <c:strCache>
                <c:ptCount val="1"/>
                <c:pt idx="0">
                  <c:v>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FFFF"/>
              </a:solidFill>
              <a:ln>
                <a:solidFill>
                  <a:srgbClr val="FF0000"/>
                </a:solidFill>
              </a:ln>
            </c:spPr>
          </c:marker>
          <c:cat>
            <c:strRef>
              <c:f>jEditBugsIRDyn!$C$21:$E$21</c:f>
              <c:strCache/>
            </c:strRef>
          </c:cat>
          <c:val>
            <c:numRef>
              <c:f>jEditBugsIRDyn!$C$45:$E$45</c:f>
              <c:numCache/>
            </c:numRef>
          </c:val>
          <c:smooth val="0"/>
        </c:ser>
        <c:axId val="3205795"/>
        <c:axId val="28852156"/>
      </c:lineChart>
      <c:catAx>
        <c:axId val="3205795"/>
        <c:scaling>
          <c:orientation val="minMax"/>
        </c:scaling>
        <c:axPos val="b"/>
        <c:delete val="0"/>
        <c:numFmt formatCode="General" sourceLinked="1"/>
        <c:majorTickMark val="out"/>
        <c:minorTickMark val="none"/>
        <c:tickLblPos val="low"/>
        <c:spPr>
          <a:ln w="12700">
            <a:solidFill>
              <a:srgbClr val="808080"/>
            </a:solidFill>
          </a:ln>
        </c:spPr>
        <c:crossAx val="28852156"/>
        <c:crosses val="autoZero"/>
        <c:auto val="1"/>
        <c:lblOffset val="100"/>
        <c:tickLblSkip val="1"/>
        <c:noMultiLvlLbl val="0"/>
      </c:catAx>
      <c:valAx>
        <c:axId val="28852156"/>
        <c:scaling>
          <c:orientation val="minMax"/>
        </c:scaling>
        <c:axPos val="l"/>
        <c:majorGridlines>
          <c:spPr>
            <a:ln w="12700">
              <a:solidFill>
                <a:srgbClr val="C0C0C0"/>
              </a:solidFill>
            </a:ln>
          </c:spPr>
        </c:majorGridlines>
        <c:delete val="0"/>
        <c:numFmt formatCode="General" sourceLinked="1"/>
        <c:majorTickMark val="out"/>
        <c:minorTickMark val="none"/>
        <c:tickLblPos val="nextTo"/>
        <c:spPr>
          <a:ln w="12700">
            <a:solidFill>
              <a:srgbClr val="808080"/>
            </a:solidFill>
          </a:ln>
        </c:spPr>
        <c:crossAx val="3205795"/>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390525</xdr:colOff>
      <xdr:row>3</xdr:row>
      <xdr:rowOff>66675</xdr:rowOff>
    </xdr:from>
    <xdr:to>
      <xdr:col>13</xdr:col>
      <xdr:colOff>542925</xdr:colOff>
      <xdr:row>20</xdr:row>
      <xdr:rowOff>57150</xdr:rowOff>
    </xdr:to>
    <xdr:graphicFrame>
      <xdr:nvGraphicFramePr>
        <xdr:cNvPr id="1" name="Chart 1"/>
        <xdr:cNvGraphicFramePr/>
      </xdr:nvGraphicFramePr>
      <xdr:xfrm>
        <a:off x="5267325" y="552450"/>
        <a:ext cx="3200400" cy="2743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5</xdr:row>
      <xdr:rowOff>9525</xdr:rowOff>
    </xdr:from>
    <xdr:to>
      <xdr:col>14</xdr:col>
      <xdr:colOff>352425</xdr:colOff>
      <xdr:row>22</xdr:row>
      <xdr:rowOff>0</xdr:rowOff>
    </xdr:to>
    <xdr:graphicFrame>
      <xdr:nvGraphicFramePr>
        <xdr:cNvPr id="1" name="Chart 2"/>
        <xdr:cNvGraphicFramePr/>
      </xdr:nvGraphicFramePr>
      <xdr:xfrm>
        <a:off x="6143625" y="819150"/>
        <a:ext cx="2743200"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1</xdr:row>
      <xdr:rowOff>104775</xdr:rowOff>
    </xdr:from>
    <xdr:to>
      <xdr:col>14</xdr:col>
      <xdr:colOff>390525</xdr:colOff>
      <xdr:row>18</xdr:row>
      <xdr:rowOff>95250</xdr:rowOff>
    </xdr:to>
    <xdr:graphicFrame>
      <xdr:nvGraphicFramePr>
        <xdr:cNvPr id="1" name="Chart 1"/>
        <xdr:cNvGraphicFramePr/>
      </xdr:nvGraphicFramePr>
      <xdr:xfrm>
        <a:off x="5724525" y="266700"/>
        <a:ext cx="3200400"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5</xdr:row>
      <xdr:rowOff>28575</xdr:rowOff>
    </xdr:from>
    <xdr:to>
      <xdr:col>14</xdr:col>
      <xdr:colOff>209550</xdr:colOff>
      <xdr:row>22</xdr:row>
      <xdr:rowOff>19050</xdr:rowOff>
    </xdr:to>
    <xdr:graphicFrame>
      <xdr:nvGraphicFramePr>
        <xdr:cNvPr id="1" name="Chart 1"/>
        <xdr:cNvGraphicFramePr/>
      </xdr:nvGraphicFramePr>
      <xdr:xfrm>
        <a:off x="6134100" y="838200"/>
        <a:ext cx="3200400" cy="2743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6</xdr:row>
      <xdr:rowOff>0</xdr:rowOff>
    </xdr:from>
    <xdr:to>
      <xdr:col>10</xdr:col>
      <xdr:colOff>361950</xdr:colOff>
      <xdr:row>22</xdr:row>
      <xdr:rowOff>152400</xdr:rowOff>
    </xdr:to>
    <xdr:graphicFrame>
      <xdr:nvGraphicFramePr>
        <xdr:cNvPr id="1" name="Chart 2"/>
        <xdr:cNvGraphicFramePr/>
      </xdr:nvGraphicFramePr>
      <xdr:xfrm>
        <a:off x="3714750" y="971550"/>
        <a:ext cx="274320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xdr:row>
      <xdr:rowOff>133350</xdr:rowOff>
    </xdr:from>
    <xdr:to>
      <xdr:col>12</xdr:col>
      <xdr:colOff>466725</xdr:colOff>
      <xdr:row>19</xdr:row>
      <xdr:rowOff>123825</xdr:rowOff>
    </xdr:to>
    <xdr:graphicFrame>
      <xdr:nvGraphicFramePr>
        <xdr:cNvPr id="1" name="Chart 1"/>
        <xdr:cNvGraphicFramePr/>
      </xdr:nvGraphicFramePr>
      <xdr:xfrm>
        <a:off x="4581525" y="457200"/>
        <a:ext cx="3200400" cy="2743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2</xdr:row>
      <xdr:rowOff>104775</xdr:rowOff>
    </xdr:from>
    <xdr:to>
      <xdr:col>12</xdr:col>
      <xdr:colOff>133350</xdr:colOff>
      <xdr:row>19</xdr:row>
      <xdr:rowOff>95250</xdr:rowOff>
    </xdr:to>
    <xdr:graphicFrame>
      <xdr:nvGraphicFramePr>
        <xdr:cNvPr id="1" name="Chart 2"/>
        <xdr:cNvGraphicFramePr/>
      </xdr:nvGraphicFramePr>
      <xdr:xfrm>
        <a:off x="5581650" y="428625"/>
        <a:ext cx="27432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B11"/>
  <sheetViews>
    <sheetView tabSelected="1" zoomScalePageLayoutView="0" workbookViewId="0" topLeftCell="A1">
      <selection activeCell="A8" sqref="A8:IV8"/>
    </sheetView>
  </sheetViews>
  <sheetFormatPr defaultColWidth="9.140625" defaultRowHeight="12.75"/>
  <sheetData>
    <row r="1" ht="12.75">
      <c r="A1" s="25" t="s">
        <v>290</v>
      </c>
    </row>
    <row r="2" ht="12.75">
      <c r="A2" t="s">
        <v>286</v>
      </c>
    </row>
    <row r="4" ht="12.75">
      <c r="A4" t="s">
        <v>287</v>
      </c>
    </row>
    <row r="5" ht="12.75">
      <c r="B5" t="s">
        <v>293</v>
      </c>
    </row>
    <row r="6" ht="12.75">
      <c r="B6" t="s">
        <v>291</v>
      </c>
    </row>
    <row r="7" ht="12.75">
      <c r="B7" t="s">
        <v>292</v>
      </c>
    </row>
    <row r="9" ht="12.75">
      <c r="A9" t="s">
        <v>288</v>
      </c>
    </row>
    <row r="11" ht="12.75">
      <c r="A11" t="s">
        <v>289</v>
      </c>
    </row>
  </sheetData>
  <sheetProtection/>
  <printOptions/>
  <pageMargins left="0.7" right="0.7" top="0.75" bottom="0.75" header="0.3" footer="0.3"/>
  <pageSetup horizontalDpi="1200" verticalDpi="1200" orientation="portrait" r:id="rId1"/>
</worksheet>
</file>

<file path=xl/worksheets/sheet10.xml><?xml version="1.0" encoding="utf-8"?>
<worksheet xmlns="http://schemas.openxmlformats.org/spreadsheetml/2006/main" xmlns:r="http://schemas.openxmlformats.org/officeDocument/2006/relationships">
  <sheetPr>
    <tabColor rgb="FFFF0000"/>
  </sheetPr>
  <dimension ref="A1:E322"/>
  <sheetViews>
    <sheetView zoomScalePageLayoutView="0" workbookViewId="0" topLeftCell="A1">
      <selection activeCell="A1" sqref="A1"/>
    </sheetView>
  </sheetViews>
  <sheetFormatPr defaultColWidth="9.140625" defaultRowHeight="12.75"/>
  <cols>
    <col min="1" max="1" width="13.28125" style="0" bestFit="1" customWidth="1"/>
    <col min="2" max="2" width="10.57421875" style="0" bestFit="1" customWidth="1"/>
    <col min="3" max="3" width="8.8515625" style="0" bestFit="1" customWidth="1"/>
  </cols>
  <sheetData>
    <row r="1" spans="1:5" ht="12.75">
      <c r="A1" s="9" t="s">
        <v>3</v>
      </c>
      <c r="B1" s="9" t="s">
        <v>5</v>
      </c>
      <c r="C1" s="9" t="s">
        <v>26</v>
      </c>
      <c r="D1" s="7"/>
      <c r="E1" s="25" t="s">
        <v>283</v>
      </c>
    </row>
    <row r="2" spans="1:5" ht="12.75">
      <c r="A2" s="8">
        <v>1318</v>
      </c>
      <c r="B2" s="8">
        <v>1216</v>
      </c>
      <c r="C2" s="8">
        <v>1199</v>
      </c>
      <c r="E2">
        <v>6313</v>
      </c>
    </row>
    <row r="3" spans="1:3" ht="12.75">
      <c r="A3" s="8"/>
      <c r="B3" s="8"/>
      <c r="C3" s="8"/>
    </row>
    <row r="4" spans="1:3" ht="12.75">
      <c r="A4" s="8"/>
      <c r="B4" s="8"/>
      <c r="C4" s="8"/>
    </row>
    <row r="5" spans="1:3" ht="12.75">
      <c r="A5" s="8"/>
      <c r="B5" s="8"/>
      <c r="C5" s="8"/>
    </row>
    <row r="6" spans="1:5" ht="12.75">
      <c r="A6" s="8">
        <v>601</v>
      </c>
      <c r="B6" s="8">
        <v>705</v>
      </c>
      <c r="C6" s="8">
        <v>580</v>
      </c>
      <c r="E6">
        <v>6705</v>
      </c>
    </row>
    <row r="7" spans="1:5" ht="12.75">
      <c r="A7" s="8">
        <v>1595</v>
      </c>
      <c r="B7" s="8">
        <v>1125</v>
      </c>
      <c r="C7" s="8">
        <v>1553</v>
      </c>
      <c r="E7">
        <v>7625</v>
      </c>
    </row>
    <row r="8" spans="1:5" ht="12.75">
      <c r="A8" s="8">
        <v>1154</v>
      </c>
      <c r="B8" s="8">
        <v>1253</v>
      </c>
      <c r="C8" s="8">
        <v>1100</v>
      </c>
      <c r="E8">
        <v>7703</v>
      </c>
    </row>
    <row r="9" spans="1:5" ht="12.75">
      <c r="A9" s="8">
        <v>74</v>
      </c>
      <c r="B9" s="8">
        <v>77</v>
      </c>
      <c r="C9" s="8">
        <v>86</v>
      </c>
      <c r="E9">
        <v>11077</v>
      </c>
    </row>
    <row r="10" spans="1:5" ht="12.75">
      <c r="A10" s="8">
        <v>100</v>
      </c>
      <c r="B10" s="8">
        <v>56</v>
      </c>
      <c r="C10" s="8">
        <v>100</v>
      </c>
      <c r="E10">
        <v>14060</v>
      </c>
    </row>
    <row r="11" spans="1:5" ht="12.75">
      <c r="A11" s="8">
        <v>404</v>
      </c>
      <c r="B11" s="8">
        <v>452</v>
      </c>
      <c r="C11" s="8">
        <v>582</v>
      </c>
      <c r="E11">
        <v>15711</v>
      </c>
    </row>
    <row r="12" spans="1:5" s="30" customFormat="1" ht="12.75">
      <c r="A12" s="30">
        <v>528</v>
      </c>
      <c r="B12" s="30">
        <v>173</v>
      </c>
      <c r="C12" s="30">
        <v>60</v>
      </c>
      <c r="E12" s="30">
        <v>24023</v>
      </c>
    </row>
    <row r="13" spans="1:5" s="30" customFormat="1" ht="12.75">
      <c r="A13" s="30">
        <v>1</v>
      </c>
      <c r="B13" s="30">
        <v>1</v>
      </c>
      <c r="C13" s="30">
        <v>2</v>
      </c>
      <c r="E13" s="30">
        <v>26454</v>
      </c>
    </row>
    <row r="14" spans="1:5" s="30" customFormat="1" ht="12.75">
      <c r="A14" s="30">
        <v>678</v>
      </c>
      <c r="B14" s="30">
        <v>593</v>
      </c>
      <c r="C14" s="30">
        <v>856</v>
      </c>
      <c r="E14" s="30">
        <v>31251</v>
      </c>
    </row>
    <row r="15" spans="1:5" s="30" customFormat="1" ht="12.75">
      <c r="A15" s="30">
        <v>4</v>
      </c>
      <c r="B15" s="30">
        <v>5</v>
      </c>
      <c r="C15" s="30">
        <v>2</v>
      </c>
      <c r="E15" s="30">
        <v>31639</v>
      </c>
    </row>
    <row r="16" spans="1:5" s="30" customFormat="1" ht="12.75">
      <c r="A16" s="30">
        <v>181</v>
      </c>
      <c r="B16" s="30">
        <v>200</v>
      </c>
      <c r="C16" s="30">
        <v>388</v>
      </c>
      <c r="E16" s="30">
        <v>39906</v>
      </c>
    </row>
    <row r="17" spans="1:5" s="30" customFormat="1" ht="12.75">
      <c r="A17" s="30">
        <v>317</v>
      </c>
      <c r="B17" s="30">
        <v>324</v>
      </c>
      <c r="C17" s="30">
        <v>322</v>
      </c>
      <c r="E17" s="30">
        <v>40844</v>
      </c>
    </row>
    <row r="18" spans="1:5" s="30" customFormat="1" ht="12.75">
      <c r="A18" s="30">
        <v>436</v>
      </c>
      <c r="B18" s="30">
        <v>478</v>
      </c>
      <c r="C18" s="30">
        <v>213</v>
      </c>
      <c r="E18" s="30">
        <v>42097</v>
      </c>
    </row>
    <row r="19" spans="1:5" s="30" customFormat="1" ht="12.75">
      <c r="A19" s="30">
        <v>1621</v>
      </c>
      <c r="B19" s="30">
        <v>1617</v>
      </c>
      <c r="C19" s="30">
        <v>1853</v>
      </c>
      <c r="E19" s="30">
        <v>49286</v>
      </c>
    </row>
    <row r="20" s="30" customFormat="1" ht="12.75"/>
    <row r="21" spans="1:5" s="30" customFormat="1" ht="12.75">
      <c r="A21" s="30">
        <v>181</v>
      </c>
      <c r="B21" s="30">
        <v>219</v>
      </c>
      <c r="C21" s="30">
        <v>173</v>
      </c>
      <c r="E21" s="30">
        <v>56158</v>
      </c>
    </row>
    <row r="22" spans="1:5" s="30" customFormat="1" ht="12.75">
      <c r="A22" s="30">
        <v>327</v>
      </c>
      <c r="B22" s="30">
        <v>201</v>
      </c>
      <c r="C22" s="30">
        <v>135</v>
      </c>
      <c r="E22" s="30">
        <v>56185</v>
      </c>
    </row>
    <row r="23" spans="1:5" s="30" customFormat="1" ht="12.75">
      <c r="A23" s="30">
        <v>3</v>
      </c>
      <c r="B23" s="30">
        <v>4</v>
      </c>
      <c r="C23" s="30">
        <v>5</v>
      </c>
      <c r="E23" s="30">
        <v>58118</v>
      </c>
    </row>
    <row r="24" s="30" customFormat="1" ht="12.75"/>
    <row r="25" s="30" customFormat="1" ht="12.75"/>
    <row r="26" spans="1:5" s="30" customFormat="1" ht="12.75">
      <c r="A26" s="30">
        <v>18</v>
      </c>
      <c r="B26" s="30">
        <v>15</v>
      </c>
      <c r="C26" s="30">
        <v>34</v>
      </c>
      <c r="E26" s="30">
        <v>58120</v>
      </c>
    </row>
    <row r="27" spans="1:5" s="30" customFormat="1" ht="12.75">
      <c r="A27" s="30">
        <v>291</v>
      </c>
      <c r="B27" s="30">
        <v>336</v>
      </c>
      <c r="C27" s="30">
        <v>137</v>
      </c>
      <c r="E27" s="30">
        <v>60093</v>
      </c>
    </row>
    <row r="28" spans="1:5" s="30" customFormat="1" ht="12.75">
      <c r="A28" s="30">
        <v>153</v>
      </c>
      <c r="B28" s="30">
        <v>177</v>
      </c>
      <c r="C28" s="30">
        <v>182</v>
      </c>
      <c r="E28" s="30">
        <v>60184</v>
      </c>
    </row>
    <row r="29" spans="1:5" s="30" customFormat="1" ht="12.75">
      <c r="A29" s="30">
        <v>231</v>
      </c>
      <c r="B29" s="30">
        <v>360</v>
      </c>
      <c r="C29" s="30">
        <v>74</v>
      </c>
      <c r="E29" s="30">
        <v>78706</v>
      </c>
    </row>
    <row r="30" spans="1:5" s="30" customFormat="1" ht="12.75">
      <c r="A30" s="30">
        <v>7</v>
      </c>
      <c r="B30" s="30">
        <v>7</v>
      </c>
      <c r="C30" s="30">
        <v>8</v>
      </c>
      <c r="E30" s="30">
        <v>85880</v>
      </c>
    </row>
    <row r="31" spans="1:5" s="30" customFormat="1" ht="12.75">
      <c r="A31" s="30">
        <v>6</v>
      </c>
      <c r="B31" s="30">
        <v>9</v>
      </c>
      <c r="C31" s="30">
        <v>27</v>
      </c>
      <c r="E31" s="30">
        <v>96270</v>
      </c>
    </row>
    <row r="32" s="30" customFormat="1" ht="12.75"/>
    <row r="33" s="30" customFormat="1" ht="12.75"/>
    <row r="34" spans="1:5" s="30" customFormat="1" ht="12.75">
      <c r="A34" s="30">
        <v>1</v>
      </c>
      <c r="B34" s="30">
        <v>1</v>
      </c>
      <c r="C34" s="30">
        <v>1</v>
      </c>
      <c r="E34" s="30">
        <v>99120</v>
      </c>
    </row>
    <row r="35" s="30" customFormat="1" ht="12.75"/>
    <row r="36" s="30" customFormat="1" ht="12.75"/>
    <row r="37" s="30" customFormat="1" ht="12.75"/>
    <row r="38" s="30" customFormat="1" ht="12.75"/>
    <row r="39" s="30" customFormat="1" ht="12.75"/>
    <row r="40" spans="1:5" s="30" customFormat="1" ht="12.75">
      <c r="A40" s="30">
        <v>351</v>
      </c>
      <c r="B40" s="30">
        <v>418</v>
      </c>
      <c r="C40" s="30">
        <v>274</v>
      </c>
      <c r="E40" s="30">
        <v>102093</v>
      </c>
    </row>
    <row r="41" s="30" customFormat="1" ht="12.75"/>
    <row r="42" s="30" customFormat="1" ht="12.75"/>
    <row r="43" s="30" customFormat="1" ht="12.75"/>
    <row r="44" spans="1:5" s="30" customFormat="1" ht="12.75">
      <c r="A44" s="30">
        <v>34</v>
      </c>
      <c r="B44" s="30">
        <v>34</v>
      </c>
      <c r="C44" s="30">
        <v>26</v>
      </c>
      <c r="E44" s="30">
        <v>104493</v>
      </c>
    </row>
    <row r="45" spans="1:5" s="30" customFormat="1" ht="12.75">
      <c r="A45" s="30">
        <v>5</v>
      </c>
      <c r="B45" s="30">
        <v>6</v>
      </c>
      <c r="C45" s="30">
        <v>1</v>
      </c>
      <c r="E45" s="30">
        <v>118636</v>
      </c>
    </row>
    <row r="46" spans="1:5" s="30" customFormat="1" ht="12.75">
      <c r="A46" s="30">
        <v>152</v>
      </c>
      <c r="B46" s="30">
        <v>59</v>
      </c>
      <c r="C46" s="30">
        <v>9</v>
      </c>
      <c r="E46" s="30">
        <v>120194</v>
      </c>
    </row>
    <row r="47" s="30" customFormat="1" ht="14.25" customHeight="1"/>
    <row r="48" spans="1:5" s="30" customFormat="1" ht="12.75">
      <c r="A48" s="30">
        <v>41</v>
      </c>
      <c r="B48" s="30">
        <v>122</v>
      </c>
      <c r="C48" s="30">
        <v>380</v>
      </c>
      <c r="E48" s="30">
        <v>121790</v>
      </c>
    </row>
    <row r="49" s="30" customFormat="1" ht="12.75"/>
    <row r="50" s="30" customFormat="1" ht="12.75"/>
    <row r="51" s="30" customFormat="1" ht="12.75"/>
    <row r="52" s="30" customFormat="1" ht="12.75"/>
    <row r="53" s="30" customFormat="1" ht="12.75"/>
    <row r="54" s="30" customFormat="1" ht="12.75"/>
    <row r="55" s="30" customFormat="1" ht="12.75"/>
    <row r="56" s="30" customFormat="1" ht="12.75"/>
    <row r="57" spans="1:5" s="30" customFormat="1" ht="12.75">
      <c r="A57" s="30">
        <v>2227</v>
      </c>
      <c r="B57" s="30">
        <v>2008</v>
      </c>
      <c r="C57" s="30">
        <v>662</v>
      </c>
      <c r="E57" s="30">
        <v>122167</v>
      </c>
    </row>
    <row r="58" s="30" customFormat="1" ht="12.75"/>
    <row r="59" spans="1:5" s="30" customFormat="1" ht="12.75">
      <c r="A59" s="30">
        <v>162</v>
      </c>
      <c r="B59" s="30">
        <v>178</v>
      </c>
      <c r="C59" s="30">
        <v>162</v>
      </c>
      <c r="E59" s="30">
        <v>124900</v>
      </c>
    </row>
    <row r="60" spans="1:5" s="30" customFormat="1" ht="12.75">
      <c r="A60" s="30">
        <v>244</v>
      </c>
      <c r="B60" s="30">
        <v>257</v>
      </c>
      <c r="C60" s="30">
        <v>475</v>
      </c>
      <c r="E60" s="30">
        <v>132217</v>
      </c>
    </row>
    <row r="61" spans="1:5" s="30" customFormat="1" ht="12.75">
      <c r="A61" s="30">
        <v>389</v>
      </c>
      <c r="B61" s="30">
        <v>769</v>
      </c>
      <c r="C61" s="30">
        <v>284</v>
      </c>
      <c r="E61" s="30">
        <v>136893</v>
      </c>
    </row>
    <row r="62" spans="1:5" s="30" customFormat="1" ht="12.75">
      <c r="A62" s="30">
        <v>17</v>
      </c>
      <c r="B62" s="30">
        <v>19</v>
      </c>
      <c r="C62" s="30">
        <v>6</v>
      </c>
      <c r="E62" s="30">
        <v>137181</v>
      </c>
    </row>
    <row r="63" s="30" customFormat="1" ht="12.75"/>
    <row r="64" s="30" customFormat="1" ht="12.75"/>
    <row r="65" s="30" customFormat="1" ht="12.75"/>
    <row r="66" s="30" customFormat="1" ht="12.75"/>
    <row r="67" spans="1:5" s="30" customFormat="1" ht="12.75">
      <c r="A67" s="30">
        <v>18</v>
      </c>
      <c r="B67" s="30">
        <v>8</v>
      </c>
      <c r="C67" s="30">
        <v>4</v>
      </c>
      <c r="E67" s="30">
        <v>145791</v>
      </c>
    </row>
    <row r="68" s="30" customFormat="1" ht="12.75"/>
    <row r="69" spans="1:5" s="30" customFormat="1" ht="12.75">
      <c r="A69" s="30">
        <v>70</v>
      </c>
      <c r="B69" s="30">
        <v>85</v>
      </c>
      <c r="C69" s="30">
        <v>140</v>
      </c>
      <c r="E69" s="30">
        <v>149285</v>
      </c>
    </row>
    <row r="70" spans="1:5" s="30" customFormat="1" ht="12.75">
      <c r="A70" s="30">
        <v>23</v>
      </c>
      <c r="B70" s="30">
        <v>22</v>
      </c>
      <c r="C70" s="30">
        <v>46</v>
      </c>
      <c r="E70" s="30">
        <v>153223</v>
      </c>
    </row>
    <row r="71" s="30" customFormat="1" ht="12.75"/>
    <row r="72" s="30" customFormat="1" ht="12.75"/>
    <row r="73" spans="1:5" s="30" customFormat="1" ht="12.75">
      <c r="A73" s="30">
        <v>2</v>
      </c>
      <c r="B73" s="30">
        <v>2</v>
      </c>
      <c r="C73" s="30">
        <v>3</v>
      </c>
      <c r="E73" s="30">
        <v>154693</v>
      </c>
    </row>
    <row r="74" s="30" customFormat="1" ht="12.75"/>
    <row r="75" s="30" customFormat="1" ht="12.75"/>
    <row r="76" spans="1:5" s="30" customFormat="1" ht="12.75">
      <c r="A76" s="30">
        <v>2</v>
      </c>
      <c r="B76" s="30">
        <v>2</v>
      </c>
      <c r="C76" s="30">
        <v>2</v>
      </c>
      <c r="E76" s="30">
        <v>157196</v>
      </c>
    </row>
    <row r="77" s="30" customFormat="1" ht="12.75"/>
    <row r="78" s="30" customFormat="1" ht="12.75"/>
    <row r="79" s="30" customFormat="1" ht="12.75"/>
    <row r="80" s="30" customFormat="1" ht="12.75"/>
    <row r="81" s="30" customFormat="1" ht="12.75"/>
    <row r="82" s="30" customFormat="1" ht="12.75"/>
    <row r="83" spans="1:5" s="30" customFormat="1" ht="12.75">
      <c r="A83" s="30">
        <v>182</v>
      </c>
      <c r="B83" s="30">
        <v>190</v>
      </c>
      <c r="C83" s="30">
        <v>398</v>
      </c>
      <c r="E83" s="30">
        <v>157509</v>
      </c>
    </row>
    <row r="84" s="30" customFormat="1" ht="12.75"/>
    <row r="85" s="30" customFormat="1" ht="12.75"/>
    <row r="86" spans="1:5" s="30" customFormat="1" ht="12.75">
      <c r="A86" s="30">
        <v>57</v>
      </c>
      <c r="B86" s="30">
        <v>151</v>
      </c>
      <c r="C86" s="30">
        <v>148</v>
      </c>
      <c r="E86" s="30">
        <v>158159</v>
      </c>
    </row>
    <row r="87" spans="1:5" s="30" customFormat="1" ht="12.75">
      <c r="A87" s="30">
        <v>2</v>
      </c>
      <c r="B87" s="30">
        <v>2</v>
      </c>
      <c r="C87" s="30">
        <v>1</v>
      </c>
      <c r="E87" s="30">
        <v>159334</v>
      </c>
    </row>
    <row r="88" s="30" customFormat="1" ht="12.75"/>
    <row r="89" s="30" customFormat="1" ht="12.75"/>
    <row r="90" s="30" customFormat="1" ht="12.75"/>
    <row r="91" s="30" customFormat="1" ht="12.75"/>
    <row r="92" s="30" customFormat="1" ht="12.75"/>
    <row r="93" s="30" customFormat="1" ht="12.75"/>
    <row r="94" spans="1:5" s="30" customFormat="1" ht="12.75">
      <c r="A94" s="30">
        <v>272</v>
      </c>
      <c r="B94" s="30">
        <v>374</v>
      </c>
      <c r="C94" s="30">
        <v>342</v>
      </c>
      <c r="E94" s="30">
        <v>169830</v>
      </c>
    </row>
    <row r="95" spans="1:5" s="30" customFormat="1" ht="12.75">
      <c r="A95" s="30">
        <v>18</v>
      </c>
      <c r="B95" s="30">
        <v>11</v>
      </c>
      <c r="C95" s="30">
        <v>87</v>
      </c>
      <c r="E95" s="30">
        <v>177314</v>
      </c>
    </row>
    <row r="96" spans="1:5" s="30" customFormat="1" ht="12.75">
      <c r="A96" s="30">
        <v>3536</v>
      </c>
      <c r="B96" s="30">
        <v>3611</v>
      </c>
      <c r="C96" s="30">
        <v>3446</v>
      </c>
      <c r="E96" s="30">
        <v>179068</v>
      </c>
    </row>
    <row r="97" spans="1:5" s="30" customFormat="1" ht="12.75">
      <c r="A97" s="30">
        <v>47</v>
      </c>
      <c r="B97" s="30">
        <v>52</v>
      </c>
      <c r="C97" s="30">
        <v>61</v>
      </c>
      <c r="E97" s="30">
        <v>179366</v>
      </c>
    </row>
    <row r="98" s="30" customFormat="1" ht="12.75"/>
    <row r="99" spans="1:5" s="30" customFormat="1" ht="12.75">
      <c r="A99" s="30">
        <v>707</v>
      </c>
      <c r="B99" s="30">
        <v>796</v>
      </c>
      <c r="C99" s="30">
        <v>888</v>
      </c>
      <c r="E99" s="30">
        <v>181654</v>
      </c>
    </row>
    <row r="100" s="30" customFormat="1" ht="12.75"/>
    <row r="101" spans="1:5" s="30" customFormat="1" ht="12.75">
      <c r="A101" s="30">
        <v>16</v>
      </c>
      <c r="B101" s="30">
        <v>16</v>
      </c>
      <c r="C101" s="30">
        <v>18</v>
      </c>
      <c r="E101" s="30">
        <v>181834</v>
      </c>
    </row>
    <row r="102" s="30" customFormat="1" ht="12.75"/>
    <row r="103" spans="1:5" s="30" customFormat="1" ht="12.75">
      <c r="A103" s="30">
        <v>1</v>
      </c>
      <c r="B103" s="30">
        <v>1</v>
      </c>
      <c r="C103" s="30">
        <v>1</v>
      </c>
      <c r="E103" s="30">
        <v>182028</v>
      </c>
    </row>
    <row r="104" s="30" customFormat="1" ht="12.75"/>
    <row r="105" s="30" customFormat="1" ht="12.75"/>
    <row r="106" s="30" customFormat="1" ht="12.75"/>
    <row r="107" s="30" customFormat="1" ht="12.75"/>
    <row r="108" s="30" customFormat="1" ht="12.75"/>
    <row r="109" s="30" customFormat="1" ht="12.75"/>
    <row r="110" s="30" customFormat="1" ht="12.75"/>
    <row r="111" s="30" customFormat="1" ht="12.75"/>
    <row r="112" s="30" customFormat="1" ht="12.75"/>
    <row r="113" s="30" customFormat="1" ht="12.75"/>
    <row r="114" s="30" customFormat="1" ht="12.75"/>
    <row r="115" s="30" customFormat="1" ht="12.75"/>
    <row r="116" s="30" customFormat="1" ht="12.75"/>
    <row r="117" s="30" customFormat="1" ht="12.75"/>
    <row r="118" spans="1:5" s="30" customFormat="1" ht="12.75">
      <c r="A118" s="30">
        <v>7</v>
      </c>
      <c r="B118" s="30">
        <v>13</v>
      </c>
      <c r="C118" s="30">
        <v>125</v>
      </c>
      <c r="E118" s="30">
        <v>184107</v>
      </c>
    </row>
    <row r="119" spans="1:5" s="30" customFormat="1" ht="12.75">
      <c r="A119" s="30">
        <v>1023</v>
      </c>
      <c r="B119" s="30">
        <v>2063</v>
      </c>
      <c r="C119" s="30">
        <v>1001</v>
      </c>
      <c r="E119" s="30">
        <v>185165</v>
      </c>
    </row>
    <row r="120" spans="1:5" s="30" customFormat="1" ht="12.75">
      <c r="A120" s="30">
        <v>347</v>
      </c>
      <c r="B120" s="30">
        <v>431</v>
      </c>
      <c r="C120" s="30">
        <v>389</v>
      </c>
      <c r="E120" s="30">
        <v>190685</v>
      </c>
    </row>
    <row r="121" spans="1:5" s="30" customFormat="1" ht="12.75">
      <c r="A121" s="30">
        <v>28</v>
      </c>
      <c r="B121" s="30">
        <v>29</v>
      </c>
      <c r="C121" s="30">
        <v>54</v>
      </c>
      <c r="E121" s="30">
        <v>191633</v>
      </c>
    </row>
    <row r="122" spans="1:5" s="30" customFormat="1" ht="12.75">
      <c r="A122" s="30">
        <v>17</v>
      </c>
      <c r="B122" s="30">
        <v>14</v>
      </c>
      <c r="C122" s="30">
        <v>33</v>
      </c>
      <c r="E122" s="30">
        <v>191668</v>
      </c>
    </row>
    <row r="123" s="30" customFormat="1" ht="12.75"/>
    <row r="124" s="30" customFormat="1" ht="12.75"/>
    <row r="125" s="30" customFormat="1" ht="12.75"/>
    <row r="126" s="30" customFormat="1" ht="12.75"/>
    <row r="127" s="30" customFormat="1" ht="12.75"/>
    <row r="128" s="30" customFormat="1" ht="12.75"/>
    <row r="129" spans="1:5" s="30" customFormat="1" ht="12.75">
      <c r="A129" s="30">
        <v>61</v>
      </c>
      <c r="B129" s="30">
        <v>63</v>
      </c>
      <c r="C129" s="30">
        <v>41</v>
      </c>
      <c r="E129" s="30">
        <v>196017</v>
      </c>
    </row>
    <row r="130" s="30" customFormat="1" ht="12.75"/>
    <row r="131" s="30" customFormat="1" ht="12.75"/>
    <row r="132" spans="1:5" s="30" customFormat="1" ht="12.75">
      <c r="A132" s="30">
        <v>186</v>
      </c>
      <c r="B132" s="30">
        <v>173</v>
      </c>
      <c r="C132" s="30">
        <v>341</v>
      </c>
      <c r="E132" s="30">
        <v>199051</v>
      </c>
    </row>
    <row r="133" spans="1:5" s="30" customFormat="1" ht="12.75">
      <c r="A133" s="30">
        <v>1012</v>
      </c>
      <c r="B133" s="30">
        <v>1142</v>
      </c>
      <c r="C133" s="30">
        <v>647</v>
      </c>
      <c r="E133" s="30">
        <v>200551</v>
      </c>
    </row>
    <row r="134" s="30" customFormat="1" ht="12.75"/>
    <row r="135" s="30" customFormat="1" ht="12.75"/>
    <row r="136" spans="1:5" s="30" customFormat="1" ht="12.75">
      <c r="A136" s="30">
        <v>5</v>
      </c>
      <c r="B136" s="30">
        <v>5</v>
      </c>
      <c r="C136" s="30">
        <v>1</v>
      </c>
      <c r="E136" s="30">
        <v>201326</v>
      </c>
    </row>
    <row r="137" spans="1:5" s="30" customFormat="1" ht="12.75">
      <c r="A137" s="30">
        <v>2161</v>
      </c>
      <c r="B137" s="30">
        <v>2751</v>
      </c>
      <c r="C137" s="30">
        <v>2019</v>
      </c>
      <c r="E137" s="30">
        <v>201987</v>
      </c>
    </row>
    <row r="138" spans="1:5" s="30" customFormat="1" ht="12.75">
      <c r="A138" s="30">
        <v>93</v>
      </c>
      <c r="B138" s="30">
        <v>81</v>
      </c>
      <c r="C138" s="30">
        <v>131</v>
      </c>
      <c r="E138" s="30">
        <v>201989</v>
      </c>
    </row>
    <row r="139" spans="1:5" s="30" customFormat="1" ht="12.75">
      <c r="A139" s="30">
        <v>69</v>
      </c>
      <c r="B139" s="30">
        <v>76</v>
      </c>
      <c r="C139" s="30">
        <v>316</v>
      </c>
      <c r="E139" s="30">
        <v>203752</v>
      </c>
    </row>
    <row r="140" spans="1:5" s="30" customFormat="1" ht="12.75">
      <c r="A140" s="30">
        <v>434</v>
      </c>
      <c r="B140" s="30">
        <v>401</v>
      </c>
      <c r="C140" s="30">
        <v>456</v>
      </c>
      <c r="E140" s="30">
        <v>203909</v>
      </c>
    </row>
    <row r="141" s="30" customFormat="1" ht="12.75"/>
    <row r="142" spans="1:5" s="30" customFormat="1" ht="12.75">
      <c r="A142" s="30">
        <v>17</v>
      </c>
      <c r="B142" s="30">
        <v>17</v>
      </c>
      <c r="C142" s="30">
        <v>44</v>
      </c>
      <c r="E142" s="30">
        <v>204210</v>
      </c>
    </row>
    <row r="143" s="30" customFormat="1" ht="12.75"/>
    <row r="144" s="30" customFormat="1" ht="12.75"/>
    <row r="145" s="30" customFormat="1" ht="12.75"/>
    <row r="146" spans="1:5" s="30" customFormat="1" ht="12.75">
      <c r="A146" s="30">
        <v>17</v>
      </c>
      <c r="B146" s="30">
        <v>26</v>
      </c>
      <c r="C146" s="30">
        <v>11</v>
      </c>
      <c r="E146" s="30">
        <v>204513</v>
      </c>
    </row>
    <row r="147" s="30" customFormat="1" ht="12.75"/>
    <row r="148" spans="1:5" s="30" customFormat="1" ht="12.75">
      <c r="A148" s="30">
        <v>800</v>
      </c>
      <c r="B148" s="30">
        <v>717</v>
      </c>
      <c r="C148" s="30">
        <v>756</v>
      </c>
      <c r="E148" s="30">
        <v>204576</v>
      </c>
    </row>
    <row r="149" spans="1:5" s="30" customFormat="1" ht="12.75">
      <c r="A149" s="30">
        <v>2</v>
      </c>
      <c r="B149" s="30">
        <v>3</v>
      </c>
      <c r="C149" s="30">
        <v>3</v>
      </c>
      <c r="E149" s="30">
        <v>205297</v>
      </c>
    </row>
    <row r="150" spans="1:5" s="30" customFormat="1" ht="12.75">
      <c r="A150" s="30">
        <v>33</v>
      </c>
      <c r="B150" s="30">
        <v>30</v>
      </c>
      <c r="C150" s="30">
        <v>40</v>
      </c>
      <c r="E150" s="30">
        <v>205661</v>
      </c>
    </row>
    <row r="151" spans="1:5" s="30" customFormat="1" ht="12.75">
      <c r="A151" s="30">
        <v>20</v>
      </c>
      <c r="B151" s="30">
        <v>15</v>
      </c>
      <c r="C151" s="30">
        <v>18</v>
      </c>
      <c r="E151" s="30">
        <v>207968</v>
      </c>
    </row>
    <row r="152" spans="1:5" s="30" customFormat="1" ht="12.75">
      <c r="A152" s="30">
        <v>2</v>
      </c>
      <c r="B152" s="30">
        <v>2</v>
      </c>
      <c r="C152" s="30">
        <v>2</v>
      </c>
      <c r="E152" s="30">
        <v>207999</v>
      </c>
    </row>
    <row r="153" s="30" customFormat="1" ht="12.75"/>
    <row r="154" s="30" customFormat="1" ht="12.75"/>
    <row r="155" spans="1:5" s="30" customFormat="1" ht="12.75">
      <c r="A155" s="30">
        <v>76</v>
      </c>
      <c r="B155" s="30">
        <v>87</v>
      </c>
      <c r="C155" s="30">
        <v>146</v>
      </c>
      <c r="E155" s="30">
        <v>208293</v>
      </c>
    </row>
    <row r="156" spans="1:5" s="30" customFormat="1" ht="12.75">
      <c r="A156" s="30">
        <v>7</v>
      </c>
      <c r="B156" s="30">
        <v>6</v>
      </c>
      <c r="C156" s="30">
        <v>2</v>
      </c>
      <c r="E156" s="30">
        <v>210605</v>
      </c>
    </row>
    <row r="157" spans="1:5" s="30" customFormat="1" ht="12.75">
      <c r="A157" s="30">
        <v>25</v>
      </c>
      <c r="B157" s="30">
        <v>27</v>
      </c>
      <c r="C157" s="30">
        <v>51</v>
      </c>
      <c r="E157" s="30">
        <v>210682</v>
      </c>
    </row>
    <row r="158" spans="1:5" s="30" customFormat="1" ht="12.75">
      <c r="A158" s="30">
        <v>84</v>
      </c>
      <c r="B158" s="30">
        <v>94</v>
      </c>
      <c r="C158" s="30">
        <v>40</v>
      </c>
      <c r="E158" s="30">
        <v>212395</v>
      </c>
    </row>
    <row r="159" spans="1:5" s="30" customFormat="1" ht="12.75">
      <c r="A159" s="30">
        <v>626</v>
      </c>
      <c r="B159" s="30">
        <v>252</v>
      </c>
      <c r="C159" s="30">
        <v>140</v>
      </c>
      <c r="E159" s="30">
        <v>213231</v>
      </c>
    </row>
    <row r="160" s="30" customFormat="1" ht="12.75"/>
    <row r="161" s="30" customFormat="1" ht="12.75"/>
    <row r="162" s="30" customFormat="1" ht="12.75"/>
    <row r="163" s="30" customFormat="1" ht="12.75"/>
    <row r="164" spans="1:5" s="30" customFormat="1" ht="12.75">
      <c r="A164" s="30">
        <v>5</v>
      </c>
      <c r="B164" s="30">
        <v>5</v>
      </c>
      <c r="C164" s="30">
        <v>5</v>
      </c>
      <c r="E164" s="30">
        <v>213279</v>
      </c>
    </row>
    <row r="165" s="30" customFormat="1" ht="12.75"/>
    <row r="166" spans="1:5" s="30" customFormat="1" ht="12.75">
      <c r="A166" s="30">
        <v>206</v>
      </c>
      <c r="B166" s="30">
        <v>218</v>
      </c>
      <c r="C166" s="30">
        <v>101</v>
      </c>
      <c r="E166" s="30">
        <v>214608</v>
      </c>
    </row>
    <row r="167" spans="1:5" s="30" customFormat="1" ht="12.75">
      <c r="A167" s="30">
        <v>1</v>
      </c>
      <c r="B167" s="30">
        <v>1</v>
      </c>
      <c r="C167" s="30">
        <v>1</v>
      </c>
      <c r="E167" s="30">
        <v>214945</v>
      </c>
    </row>
    <row r="168" spans="1:5" s="30" customFormat="1" ht="12.75">
      <c r="A168" s="30">
        <v>112</v>
      </c>
      <c r="B168" s="30">
        <v>136</v>
      </c>
      <c r="C168" s="30">
        <v>90</v>
      </c>
      <c r="E168" s="30">
        <v>215923</v>
      </c>
    </row>
    <row r="169" spans="1:5" s="30" customFormat="1" ht="12.75">
      <c r="A169" s="30">
        <v>512</v>
      </c>
      <c r="B169" s="30">
        <v>626</v>
      </c>
      <c r="C169" s="30">
        <v>932</v>
      </c>
      <c r="E169" s="30">
        <v>217268</v>
      </c>
    </row>
    <row r="170" spans="1:5" s="30" customFormat="1" ht="12.75">
      <c r="A170" s="30">
        <v>1</v>
      </c>
      <c r="B170" s="30">
        <v>6</v>
      </c>
      <c r="C170" s="30">
        <v>3</v>
      </c>
      <c r="E170" s="30">
        <v>217346</v>
      </c>
    </row>
    <row r="171" s="30" customFormat="1" ht="12.75"/>
    <row r="172" s="30" customFormat="1" ht="12.75"/>
    <row r="173" s="30" customFormat="1" ht="12.75"/>
    <row r="174" s="30" customFormat="1" ht="12.75"/>
    <row r="175" s="30" customFormat="1" ht="12.75"/>
    <row r="176" spans="1:5" s="30" customFormat="1" ht="12.75">
      <c r="A176" s="30">
        <v>155</v>
      </c>
      <c r="B176" s="30">
        <v>157</v>
      </c>
      <c r="C176" s="30">
        <v>312</v>
      </c>
      <c r="E176" s="30">
        <v>217951</v>
      </c>
    </row>
    <row r="177" spans="1:5" s="30" customFormat="1" ht="12.75">
      <c r="A177" s="30">
        <v>1</v>
      </c>
      <c r="B177" s="30">
        <v>2</v>
      </c>
      <c r="C177" s="30">
        <v>2</v>
      </c>
      <c r="E177" s="30">
        <v>218163</v>
      </c>
    </row>
    <row r="178" spans="1:5" s="30" customFormat="1" ht="12.75">
      <c r="A178" s="30">
        <v>21</v>
      </c>
      <c r="B178" s="30">
        <v>28</v>
      </c>
      <c r="C178" s="30">
        <v>37</v>
      </c>
      <c r="E178" s="30">
        <v>220362</v>
      </c>
    </row>
    <row r="179" spans="1:5" s="30" customFormat="1" ht="12.75">
      <c r="A179" s="30">
        <v>40</v>
      </c>
      <c r="B179" s="30">
        <v>40</v>
      </c>
      <c r="C179" s="30">
        <v>52</v>
      </c>
      <c r="E179" s="30">
        <v>220367</v>
      </c>
    </row>
    <row r="180" spans="1:5" s="30" customFormat="1" ht="12.75">
      <c r="A180" s="30">
        <v>84</v>
      </c>
      <c r="B180" s="30">
        <v>78</v>
      </c>
      <c r="C180" s="30">
        <v>172</v>
      </c>
      <c r="E180" s="30">
        <v>220584</v>
      </c>
    </row>
    <row r="181" spans="1:5" s="30" customFormat="1" ht="12.75">
      <c r="A181" s="30">
        <v>346</v>
      </c>
      <c r="B181" s="30">
        <v>312</v>
      </c>
      <c r="C181" s="30">
        <v>530</v>
      </c>
      <c r="E181" s="30">
        <v>222635</v>
      </c>
    </row>
    <row r="182" spans="1:5" s="30" customFormat="1" ht="12.75">
      <c r="A182" s="30">
        <v>138</v>
      </c>
      <c r="B182" s="30">
        <v>230</v>
      </c>
      <c r="C182" s="30">
        <v>88</v>
      </c>
      <c r="E182" s="30">
        <v>225366</v>
      </c>
    </row>
    <row r="183" s="30" customFormat="1" ht="12.75"/>
    <row r="184" s="30" customFormat="1" ht="12.75"/>
    <row r="185" s="30" customFormat="1" ht="12.75"/>
    <row r="186" s="30" customFormat="1" ht="12.75"/>
    <row r="187" spans="1:5" s="30" customFormat="1" ht="12.75">
      <c r="A187" s="30">
        <v>1534</v>
      </c>
      <c r="B187" s="30">
        <v>984</v>
      </c>
      <c r="C187" s="30">
        <v>651</v>
      </c>
      <c r="E187" s="30">
        <v>225831</v>
      </c>
    </row>
    <row r="188" spans="1:5" s="30" customFormat="1" ht="12.75">
      <c r="A188" s="30">
        <v>337</v>
      </c>
      <c r="B188" s="30">
        <v>540</v>
      </c>
      <c r="C188" s="30">
        <v>290</v>
      </c>
      <c r="E188" s="30">
        <v>225926</v>
      </c>
    </row>
    <row r="189" spans="1:5" s="30" customFormat="1" ht="12.75">
      <c r="A189" s="30">
        <v>705</v>
      </c>
      <c r="B189" s="30">
        <v>124</v>
      </c>
      <c r="C189" s="30">
        <v>162</v>
      </c>
      <c r="E189" s="30">
        <v>226045</v>
      </c>
    </row>
    <row r="190" spans="1:5" s="30" customFormat="1" ht="12.75">
      <c r="A190" s="30">
        <v>254</v>
      </c>
      <c r="B190" s="30">
        <v>214</v>
      </c>
      <c r="C190" s="30">
        <v>49</v>
      </c>
      <c r="E190" s="30">
        <v>229571</v>
      </c>
    </row>
    <row r="191" s="30" customFormat="1" ht="12.75"/>
    <row r="192" s="30" customFormat="1" ht="12.75"/>
    <row r="193" s="30" customFormat="1" ht="12.75"/>
    <row r="194" s="30" customFormat="1" ht="12.75"/>
    <row r="195" s="30" customFormat="1" ht="12.75"/>
    <row r="196" s="30" customFormat="1" ht="12.75"/>
    <row r="197" spans="1:5" s="30" customFormat="1" ht="12.75">
      <c r="A197" s="30">
        <v>750</v>
      </c>
      <c r="B197" s="30">
        <v>750</v>
      </c>
      <c r="C197" s="30">
        <v>206</v>
      </c>
      <c r="E197" s="30">
        <v>233274</v>
      </c>
    </row>
    <row r="198" spans="1:5" s="30" customFormat="1" ht="12.75">
      <c r="A198" s="30">
        <v>811</v>
      </c>
      <c r="B198" s="30">
        <v>814</v>
      </c>
      <c r="C198" s="30">
        <v>472</v>
      </c>
      <c r="E198" s="30">
        <v>236117</v>
      </c>
    </row>
    <row r="199" spans="1:5" s="30" customFormat="1" ht="12.75">
      <c r="A199" s="30">
        <v>225</v>
      </c>
      <c r="B199" s="30">
        <v>204</v>
      </c>
      <c r="C199" s="30">
        <v>216</v>
      </c>
      <c r="E199" s="30">
        <v>237771</v>
      </c>
    </row>
    <row r="200" s="30" customFormat="1" ht="12.75"/>
    <row r="201" s="30" customFormat="1" ht="12.75"/>
    <row r="202" s="30" customFormat="1" ht="12.75"/>
    <row r="203" spans="1:5" s="30" customFormat="1" ht="12.75">
      <c r="A203" s="30">
        <v>155</v>
      </c>
      <c r="B203" s="30">
        <v>113</v>
      </c>
      <c r="C203" s="30">
        <v>197</v>
      </c>
      <c r="E203" s="30">
        <v>249471</v>
      </c>
    </row>
    <row r="204" s="30" customFormat="1" ht="12.75"/>
    <row r="205" s="30" customFormat="1" ht="12.75"/>
    <row r="206" s="30" customFormat="1" ht="12.75"/>
    <row r="207" s="30" customFormat="1" ht="12.75"/>
    <row r="208" s="30" customFormat="1" ht="12.75"/>
    <row r="209" s="30" customFormat="1" ht="12.75"/>
    <row r="210" spans="1:5" s="30" customFormat="1" ht="12.75">
      <c r="A210" s="30">
        <v>1208</v>
      </c>
      <c r="B210" s="30">
        <v>1159</v>
      </c>
      <c r="C210" s="30">
        <v>388</v>
      </c>
      <c r="E210" s="30">
        <v>253323</v>
      </c>
    </row>
    <row r="211" spans="1:5" s="30" customFormat="1" ht="12.75">
      <c r="A211" s="30">
        <v>124</v>
      </c>
      <c r="B211" s="30">
        <v>129</v>
      </c>
      <c r="C211" s="30">
        <v>223</v>
      </c>
      <c r="E211" s="30">
        <v>254778</v>
      </c>
    </row>
    <row r="212" s="30" customFormat="1" ht="12.75"/>
    <row r="213" s="30" customFormat="1" ht="12.75"/>
    <row r="214" s="30" customFormat="1" ht="12.75"/>
    <row r="215" s="30" customFormat="1" ht="12.75"/>
    <row r="216" s="30" customFormat="1" ht="12.75"/>
    <row r="217" spans="1:5" s="30" customFormat="1" ht="12.75">
      <c r="A217" s="30">
        <v>1633</v>
      </c>
      <c r="B217" s="30">
        <v>1702</v>
      </c>
      <c r="C217" s="30">
        <v>1940</v>
      </c>
      <c r="E217" s="30">
        <v>254915</v>
      </c>
    </row>
    <row r="218" spans="1:5" s="30" customFormat="1" ht="12.75">
      <c r="A218" s="30">
        <v>562</v>
      </c>
      <c r="B218" s="30">
        <v>363</v>
      </c>
      <c r="C218" s="30">
        <v>223</v>
      </c>
      <c r="E218" s="30">
        <v>255549</v>
      </c>
    </row>
    <row r="219" s="30" customFormat="1" ht="12.75"/>
    <row r="220" spans="1:5" s="30" customFormat="1" ht="12.75">
      <c r="A220" s="30">
        <v>2579</v>
      </c>
      <c r="B220" s="30">
        <v>2250</v>
      </c>
      <c r="C220" s="30">
        <v>2357</v>
      </c>
      <c r="E220" s="30">
        <v>255891</v>
      </c>
    </row>
    <row r="221" s="30" customFormat="1" ht="12.75"/>
    <row r="222" spans="1:5" s="30" customFormat="1" ht="12.75">
      <c r="A222" s="30">
        <v>316</v>
      </c>
      <c r="B222" s="30">
        <v>432</v>
      </c>
      <c r="C222" s="30">
        <v>150</v>
      </c>
      <c r="E222" s="30">
        <v>256317</v>
      </c>
    </row>
    <row r="223" s="30" customFormat="1" ht="12.75"/>
    <row r="224" s="30" customFormat="1" ht="12.75"/>
    <row r="225" spans="1:5" s="30" customFormat="1" ht="12.75">
      <c r="A225" s="30">
        <v>100</v>
      </c>
      <c r="B225" s="30">
        <v>97</v>
      </c>
      <c r="C225" s="30">
        <v>101</v>
      </c>
      <c r="E225" s="30">
        <v>256321</v>
      </c>
    </row>
    <row r="226" s="30" customFormat="1" ht="12.75"/>
    <row r="227" s="30" customFormat="1" ht="12.75"/>
    <row r="228" spans="1:5" s="30" customFormat="1" ht="12.75">
      <c r="A228" s="30">
        <v>16</v>
      </c>
      <c r="B228" s="30">
        <v>10</v>
      </c>
      <c r="C228" s="30">
        <v>2</v>
      </c>
      <c r="E228" s="30">
        <v>256389</v>
      </c>
    </row>
    <row r="229" s="30" customFormat="1" ht="12.75"/>
    <row r="230" s="30" customFormat="1" ht="12.75"/>
    <row r="231" s="30" customFormat="1" ht="12.75"/>
    <row r="232" s="30" customFormat="1" ht="12.75"/>
    <row r="233" s="30" customFormat="1" ht="12.75"/>
    <row r="234" s="30" customFormat="1" ht="12.75"/>
    <row r="235" s="30" customFormat="1" ht="12.75"/>
    <row r="236" s="30" customFormat="1" ht="12.75"/>
    <row r="237" spans="1:5" s="30" customFormat="1" ht="12.75">
      <c r="A237" s="30">
        <v>1457</v>
      </c>
      <c r="B237" s="30">
        <v>1293</v>
      </c>
      <c r="C237" s="30">
        <v>511</v>
      </c>
      <c r="E237" s="30">
        <v>256575</v>
      </c>
    </row>
    <row r="238" spans="1:5" s="30" customFormat="1" ht="12.75">
      <c r="A238" s="30">
        <v>103</v>
      </c>
      <c r="B238" s="30">
        <v>186</v>
      </c>
      <c r="C238" s="30">
        <v>174</v>
      </c>
      <c r="E238" s="30">
        <v>256621</v>
      </c>
    </row>
    <row r="239" spans="1:5" s="30" customFormat="1" ht="12.75">
      <c r="A239" s="30">
        <v>239</v>
      </c>
      <c r="B239" s="30">
        <v>246</v>
      </c>
      <c r="C239" s="30">
        <v>223</v>
      </c>
      <c r="E239" s="30">
        <v>257425</v>
      </c>
    </row>
    <row r="240" spans="1:5" s="30" customFormat="1" ht="12.75">
      <c r="A240" s="30">
        <v>32</v>
      </c>
      <c r="B240" s="30">
        <v>4</v>
      </c>
      <c r="C240" s="30">
        <v>7</v>
      </c>
      <c r="E240" s="30">
        <v>258417</v>
      </c>
    </row>
    <row r="241" s="30" customFormat="1" ht="12.75"/>
    <row r="242" s="30" customFormat="1" ht="12.75"/>
    <row r="243" s="30" customFormat="1" ht="12.75"/>
    <row r="244" s="30" customFormat="1" ht="12.75"/>
    <row r="245" s="30" customFormat="1" ht="12.75"/>
    <row r="246" s="30" customFormat="1" ht="12.75"/>
    <row r="247" s="30" customFormat="1" ht="12.75"/>
    <row r="248" s="30" customFormat="1" ht="12.75"/>
    <row r="249" s="30" customFormat="1" ht="12.75"/>
    <row r="250" s="30" customFormat="1" ht="12.75"/>
    <row r="251" s="30" customFormat="1" ht="12.75"/>
    <row r="252" s="30" customFormat="1" ht="12.75"/>
    <row r="253" s="30" customFormat="1" ht="12.75"/>
    <row r="254" spans="1:5" s="30" customFormat="1" ht="12.75">
      <c r="A254" s="30">
        <v>21</v>
      </c>
      <c r="B254" s="30">
        <v>6</v>
      </c>
      <c r="C254" s="30">
        <v>5</v>
      </c>
      <c r="E254" s="30">
        <v>258419</v>
      </c>
    </row>
    <row r="255" spans="1:5" s="30" customFormat="1" ht="12.75">
      <c r="A255" s="30">
        <v>47</v>
      </c>
      <c r="B255" s="30">
        <v>39</v>
      </c>
      <c r="C255" s="30">
        <v>261</v>
      </c>
      <c r="E255" s="30">
        <v>258958</v>
      </c>
    </row>
    <row r="256" spans="1:5" s="30" customFormat="1" ht="12.75">
      <c r="A256" s="30">
        <v>500</v>
      </c>
      <c r="B256" s="30">
        <v>488</v>
      </c>
      <c r="C256" s="30">
        <v>643</v>
      </c>
      <c r="E256" s="30">
        <v>262447</v>
      </c>
    </row>
    <row r="257" spans="1:5" s="30" customFormat="1" ht="12.75">
      <c r="A257" s="30">
        <v>21</v>
      </c>
      <c r="B257" s="30">
        <v>22</v>
      </c>
      <c r="C257" s="30">
        <v>9</v>
      </c>
      <c r="E257" s="30">
        <v>262687</v>
      </c>
    </row>
    <row r="258" s="30" customFormat="1" ht="12.75"/>
    <row r="259" spans="1:5" s="30" customFormat="1" ht="12.75">
      <c r="A259" s="30">
        <v>431</v>
      </c>
      <c r="B259" s="30">
        <v>397</v>
      </c>
      <c r="C259" s="30">
        <v>278</v>
      </c>
      <c r="E259" s="30">
        <v>263978</v>
      </c>
    </row>
    <row r="260" s="30" customFormat="1" ht="12.75"/>
    <row r="261" spans="1:5" s="30" customFormat="1" ht="12.75">
      <c r="A261" s="30">
        <v>221</v>
      </c>
      <c r="B261" s="30">
        <v>116</v>
      </c>
      <c r="C261" s="30">
        <v>99</v>
      </c>
      <c r="E261" s="30">
        <v>266418</v>
      </c>
    </row>
    <row r="262" s="30" customFormat="1" ht="12.75"/>
    <row r="263" s="30" customFormat="1" ht="12.75"/>
    <row r="264" s="30" customFormat="1" ht="12.75"/>
    <row r="265" s="30" customFormat="1" ht="12.75"/>
    <row r="266" s="30" customFormat="1" ht="12.75"/>
    <row r="267" spans="1:5" s="30" customFormat="1" ht="12.75">
      <c r="A267" s="30">
        <v>1037</v>
      </c>
      <c r="B267" s="30">
        <v>1249</v>
      </c>
      <c r="C267" s="30">
        <v>1819</v>
      </c>
      <c r="E267" s="30">
        <v>277935</v>
      </c>
    </row>
    <row r="268" s="30" customFormat="1" ht="12.75"/>
    <row r="269" s="30" customFormat="1" ht="12.75"/>
    <row r="270" spans="1:5" s="30" customFormat="1" ht="12.75">
      <c r="A270" s="30">
        <v>18</v>
      </c>
      <c r="B270" s="30">
        <v>22</v>
      </c>
      <c r="C270" s="30">
        <v>22</v>
      </c>
      <c r="E270" s="30">
        <v>281067</v>
      </c>
    </row>
    <row r="271" s="30" customFormat="1" ht="12.75"/>
    <row r="272" s="30" customFormat="1" ht="12.75"/>
    <row r="273" s="30" customFormat="1" ht="12.75"/>
    <row r="274" s="30" customFormat="1" ht="12.75"/>
    <row r="275" s="30" customFormat="1" ht="12.75"/>
    <row r="276" s="30" customFormat="1" ht="12.75"/>
    <row r="277" s="30" customFormat="1" ht="12.75"/>
    <row r="278" s="30" customFormat="1" ht="12.75"/>
    <row r="279" spans="1:5" s="30" customFormat="1" ht="12.75">
      <c r="A279" s="30">
        <v>105</v>
      </c>
      <c r="B279" s="30">
        <v>105</v>
      </c>
      <c r="C279" s="30">
        <v>13</v>
      </c>
      <c r="E279" s="30">
        <v>281537</v>
      </c>
    </row>
    <row r="280" s="30" customFormat="1" ht="12.75"/>
    <row r="281" spans="1:5" s="30" customFormat="1" ht="12.75">
      <c r="A281" s="30">
        <v>4</v>
      </c>
      <c r="B281" s="30">
        <v>3</v>
      </c>
      <c r="C281" s="30">
        <v>3</v>
      </c>
      <c r="E281" s="30">
        <v>282447</v>
      </c>
    </row>
    <row r="282" spans="1:5" s="30" customFormat="1" ht="12.75">
      <c r="A282" s="30">
        <v>6</v>
      </c>
      <c r="B282" s="30">
        <v>6</v>
      </c>
      <c r="C282" s="30">
        <v>2</v>
      </c>
      <c r="E282" s="30">
        <v>286251</v>
      </c>
    </row>
    <row r="283" spans="1:5" s="30" customFormat="1" ht="12.75">
      <c r="A283" s="30">
        <v>112</v>
      </c>
      <c r="B283" s="30">
        <v>165</v>
      </c>
      <c r="C283" s="30">
        <v>55</v>
      </c>
      <c r="E283" s="30">
        <v>290034</v>
      </c>
    </row>
    <row r="284" spans="1:5" s="30" customFormat="1" ht="12.75">
      <c r="A284" s="30">
        <v>232</v>
      </c>
      <c r="B284" s="30">
        <v>290</v>
      </c>
      <c r="C284" s="30">
        <v>503</v>
      </c>
      <c r="E284" s="30">
        <v>291591</v>
      </c>
    </row>
    <row r="285" spans="1:5" s="30" customFormat="1" ht="12.75">
      <c r="A285" s="30">
        <v>906</v>
      </c>
      <c r="B285" s="30">
        <v>982</v>
      </c>
      <c r="C285" s="30">
        <v>1617</v>
      </c>
      <c r="E285" s="30">
        <v>292324</v>
      </c>
    </row>
    <row r="286" spans="1:5" s="30" customFormat="1" ht="12.75">
      <c r="A286" s="30">
        <v>2</v>
      </c>
      <c r="B286" s="30">
        <v>2</v>
      </c>
      <c r="C286" s="30">
        <v>2</v>
      </c>
      <c r="E286" s="30">
        <v>293958</v>
      </c>
    </row>
    <row r="287" s="30" customFormat="1" ht="12.75"/>
    <row r="288" spans="1:5" s="30" customFormat="1" ht="12.75">
      <c r="A288" s="30">
        <v>45</v>
      </c>
      <c r="B288" s="30">
        <v>51</v>
      </c>
      <c r="C288" s="30">
        <v>125</v>
      </c>
      <c r="E288" s="30">
        <v>302501</v>
      </c>
    </row>
    <row r="289" spans="1:5" s="30" customFormat="1" ht="12.75">
      <c r="A289" s="30">
        <v>2416</v>
      </c>
      <c r="B289" s="30">
        <v>2808</v>
      </c>
      <c r="C289" s="30">
        <v>2758</v>
      </c>
      <c r="E289" s="30">
        <v>303460</v>
      </c>
    </row>
    <row r="290" spans="1:5" s="30" customFormat="1" ht="12.75">
      <c r="A290" s="30">
        <v>70</v>
      </c>
      <c r="B290" s="30">
        <v>57</v>
      </c>
      <c r="C290" s="30">
        <v>47</v>
      </c>
      <c r="E290" s="30">
        <v>305323</v>
      </c>
    </row>
    <row r="291" spans="1:5" s="30" customFormat="1" ht="12.75">
      <c r="A291" s="30">
        <v>1</v>
      </c>
      <c r="B291" s="30">
        <v>2</v>
      </c>
      <c r="C291" s="30">
        <v>4</v>
      </c>
      <c r="E291" s="30">
        <v>305753</v>
      </c>
    </row>
    <row r="292" spans="1:5" s="30" customFormat="1" ht="12.75">
      <c r="A292" s="30">
        <v>40</v>
      </c>
      <c r="B292" s="30">
        <v>43</v>
      </c>
      <c r="C292" s="30">
        <v>45</v>
      </c>
      <c r="E292" s="30">
        <v>306268</v>
      </c>
    </row>
    <row r="293" spans="1:5" s="30" customFormat="1" ht="12.75">
      <c r="A293" s="30">
        <v>414</v>
      </c>
      <c r="B293" s="30">
        <v>383</v>
      </c>
      <c r="C293" s="30">
        <v>380</v>
      </c>
      <c r="E293" s="30">
        <v>306584</v>
      </c>
    </row>
    <row r="294" spans="1:5" s="30" customFormat="1" ht="12.75">
      <c r="A294" s="30">
        <v>470</v>
      </c>
      <c r="B294" s="30">
        <v>461</v>
      </c>
      <c r="C294" s="30">
        <v>766</v>
      </c>
      <c r="E294" s="30">
        <v>309029</v>
      </c>
    </row>
    <row r="295" spans="1:5" s="30" customFormat="1" ht="12.75">
      <c r="A295" s="30">
        <v>419</v>
      </c>
      <c r="B295" s="30">
        <v>167</v>
      </c>
      <c r="C295" s="30">
        <v>330</v>
      </c>
      <c r="E295" s="30">
        <v>309957</v>
      </c>
    </row>
    <row r="296" spans="1:5" s="30" customFormat="1" ht="12.75">
      <c r="A296" s="30">
        <v>90</v>
      </c>
      <c r="B296" s="30">
        <v>301</v>
      </c>
      <c r="C296" s="30">
        <v>374</v>
      </c>
      <c r="E296" s="30">
        <v>316993</v>
      </c>
    </row>
    <row r="297" s="30" customFormat="1" ht="12.75"/>
    <row r="298" s="30" customFormat="1" ht="12.75"/>
    <row r="299" s="30" customFormat="1" ht="12.75"/>
    <row r="300" s="30" customFormat="1" ht="12.75"/>
    <row r="301" s="30" customFormat="1" ht="12.75"/>
    <row r="302" s="30" customFormat="1" ht="12.75"/>
    <row r="303" spans="1:5" s="30" customFormat="1" ht="12.75">
      <c r="A303" s="30">
        <v>1</v>
      </c>
      <c r="B303" s="30">
        <v>1</v>
      </c>
      <c r="C303" s="30">
        <v>1</v>
      </c>
      <c r="E303" s="30">
        <v>318305</v>
      </c>
    </row>
    <row r="304" spans="1:5" s="30" customFormat="1" ht="12.75">
      <c r="A304" s="30">
        <v>82</v>
      </c>
      <c r="B304" s="30">
        <v>134</v>
      </c>
      <c r="C304" s="30">
        <v>105</v>
      </c>
      <c r="E304" s="30">
        <v>321938</v>
      </c>
    </row>
    <row r="305" spans="1:5" s="30" customFormat="1" ht="12.75">
      <c r="A305" s="30">
        <v>25</v>
      </c>
      <c r="B305" s="30">
        <v>20</v>
      </c>
      <c r="C305" s="30">
        <v>27</v>
      </c>
      <c r="E305" s="30">
        <v>323054</v>
      </c>
    </row>
    <row r="306" s="30" customFormat="1" ht="12.75"/>
    <row r="307" spans="1:5" s="30" customFormat="1" ht="12.75">
      <c r="A307" s="30">
        <v>19</v>
      </c>
      <c r="B307" s="30">
        <v>19</v>
      </c>
      <c r="C307" s="30">
        <v>27</v>
      </c>
      <c r="E307" s="30">
        <v>324006</v>
      </c>
    </row>
    <row r="308" spans="1:5" s="30" customFormat="1" ht="12.75">
      <c r="A308" s="30">
        <v>41</v>
      </c>
      <c r="B308" s="30">
        <v>41</v>
      </c>
      <c r="C308" s="30">
        <v>115</v>
      </c>
      <c r="E308" s="30">
        <v>343976</v>
      </c>
    </row>
    <row r="309" s="30" customFormat="1" ht="12.75"/>
    <row r="310" spans="1:5" s="30" customFormat="1" ht="12.75">
      <c r="A310" s="30">
        <v>10</v>
      </c>
      <c r="B310" s="30">
        <v>4</v>
      </c>
      <c r="C310" s="30">
        <v>2</v>
      </c>
      <c r="E310" s="30">
        <v>350580</v>
      </c>
    </row>
    <row r="311" spans="1:5" s="30" customFormat="1" ht="12.75">
      <c r="A311" s="30">
        <v>22</v>
      </c>
      <c r="B311" s="30">
        <v>19</v>
      </c>
      <c r="C311" s="30">
        <v>28</v>
      </c>
      <c r="E311" s="30">
        <v>351664</v>
      </c>
    </row>
    <row r="312" spans="1:5" s="30" customFormat="1" ht="12.75">
      <c r="A312" s="30">
        <v>7</v>
      </c>
      <c r="B312" s="30">
        <v>6</v>
      </c>
      <c r="C312" s="30">
        <v>9</v>
      </c>
      <c r="E312" s="30">
        <v>352319</v>
      </c>
    </row>
    <row r="313" s="30" customFormat="1" ht="12.75"/>
    <row r="314" s="30" customFormat="1" ht="12.75"/>
    <row r="315" spans="1:5" s="30" customFormat="1" ht="12.75">
      <c r="A315" s="30">
        <v>313</v>
      </c>
      <c r="B315" s="30">
        <v>288</v>
      </c>
      <c r="C315" s="30">
        <v>94</v>
      </c>
      <c r="E315" s="30">
        <v>353300</v>
      </c>
    </row>
    <row r="316" s="30" customFormat="1" ht="12.75"/>
    <row r="317" s="30" customFormat="1" ht="12.75"/>
    <row r="318" spans="1:5" s="30" customFormat="1" ht="12.75">
      <c r="A318" s="30">
        <v>155</v>
      </c>
      <c r="B318" s="30">
        <v>183</v>
      </c>
      <c r="C318" s="30">
        <v>340</v>
      </c>
      <c r="E318" s="30">
        <v>361574</v>
      </c>
    </row>
    <row r="319" spans="1:5" s="30" customFormat="1" ht="12.75">
      <c r="A319" s="30">
        <v>85</v>
      </c>
      <c r="B319" s="30">
        <v>78</v>
      </c>
      <c r="C319" s="30">
        <v>41</v>
      </c>
      <c r="E319" s="30">
        <v>361616</v>
      </c>
    </row>
    <row r="320" spans="1:3" ht="12.75">
      <c r="A320" s="8"/>
      <c r="B320" s="8"/>
      <c r="C320" s="8"/>
    </row>
    <row r="321" spans="1:3" ht="12.75">
      <c r="A321" s="8"/>
      <c r="B321" s="8"/>
      <c r="C321" s="8"/>
    </row>
    <row r="322" spans="1:3" ht="12.75">
      <c r="A322" s="8"/>
      <c r="B322" s="8"/>
      <c r="C322" s="8"/>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A1:H879"/>
  <sheetViews>
    <sheetView zoomScalePageLayoutView="0" workbookViewId="0" topLeftCell="A1">
      <selection activeCell="F1" sqref="A1:F16384"/>
    </sheetView>
  </sheetViews>
  <sheetFormatPr defaultColWidth="9.140625" defaultRowHeight="12.75"/>
  <cols>
    <col min="1" max="1" width="13.28125" style="19" bestFit="1" customWidth="1"/>
    <col min="2" max="2" width="10.57421875" style="0" bestFit="1" customWidth="1"/>
    <col min="3" max="3" width="8.8515625" style="19" bestFit="1" customWidth="1"/>
    <col min="4" max="4" width="16.7109375" style="19" bestFit="1" customWidth="1"/>
    <col min="5" max="5" width="14.140625" style="0" bestFit="1" customWidth="1"/>
    <col min="6" max="6" width="12.28125" style="19" bestFit="1" customWidth="1"/>
    <col min="8" max="8" width="21.8515625" style="19" bestFit="1" customWidth="1"/>
    <col min="10" max="10" width="9.140625" style="19" customWidth="1"/>
  </cols>
  <sheetData>
    <row r="1" spans="1:8" ht="12.75">
      <c r="A1" s="25" t="s">
        <v>3</v>
      </c>
      <c r="B1" s="25" t="s">
        <v>5</v>
      </c>
      <c r="C1" s="25" t="s">
        <v>26</v>
      </c>
      <c r="D1" s="25" t="s">
        <v>4</v>
      </c>
      <c r="E1" s="25" t="s">
        <v>6</v>
      </c>
      <c r="F1" s="25" t="s">
        <v>27</v>
      </c>
      <c r="H1" s="25" t="s">
        <v>285</v>
      </c>
    </row>
    <row r="2" spans="1:6" ht="12.75">
      <c r="A2" s="19" t="s">
        <v>28</v>
      </c>
      <c r="B2" s="11" t="s">
        <v>28</v>
      </c>
      <c r="C2" s="19" t="s">
        <v>28</v>
      </c>
      <c r="D2" s="19" t="s">
        <v>28</v>
      </c>
      <c r="E2" s="11" t="s">
        <v>28</v>
      </c>
      <c r="F2" s="19" t="s">
        <v>28</v>
      </c>
    </row>
    <row r="3" spans="1:6" ht="12.75">
      <c r="A3" s="19" t="s">
        <v>28</v>
      </c>
      <c r="B3" s="11" t="s">
        <v>28</v>
      </c>
      <c r="C3" s="19" t="s">
        <v>28</v>
      </c>
      <c r="D3" s="19" t="s">
        <v>28</v>
      </c>
      <c r="E3" s="11" t="s">
        <v>28</v>
      </c>
      <c r="F3" s="19" t="s">
        <v>28</v>
      </c>
    </row>
    <row r="4" spans="1:6" ht="12.75">
      <c r="A4" s="19" t="s">
        <v>28</v>
      </c>
      <c r="B4" s="11" t="s">
        <v>28</v>
      </c>
      <c r="C4" s="19" t="s">
        <v>28</v>
      </c>
      <c r="D4" s="19" t="s">
        <v>28</v>
      </c>
      <c r="E4" s="11" t="s">
        <v>28</v>
      </c>
      <c r="F4" s="19" t="s">
        <v>28</v>
      </c>
    </row>
    <row r="5" spans="1:6" ht="12.75">
      <c r="A5" s="19" t="s">
        <v>28</v>
      </c>
      <c r="B5" s="11" t="s">
        <v>28</v>
      </c>
      <c r="C5" s="19" t="s">
        <v>28</v>
      </c>
      <c r="D5" s="19" t="s">
        <v>28</v>
      </c>
      <c r="E5" s="11" t="s">
        <v>28</v>
      </c>
      <c r="F5" s="19" t="s">
        <v>28</v>
      </c>
    </row>
    <row r="6" spans="1:6" ht="12.75">
      <c r="A6" s="19" t="s">
        <v>28</v>
      </c>
      <c r="B6" s="11" t="s">
        <v>28</v>
      </c>
      <c r="C6" s="19" t="s">
        <v>28</v>
      </c>
      <c r="D6" s="19" t="s">
        <v>28</v>
      </c>
      <c r="E6" s="11" t="s">
        <v>28</v>
      </c>
      <c r="F6" s="19" t="s">
        <v>28</v>
      </c>
    </row>
    <row r="7" spans="1:6" ht="12.75">
      <c r="A7" s="19" t="s">
        <v>28</v>
      </c>
      <c r="B7" s="11" t="s">
        <v>28</v>
      </c>
      <c r="C7" s="19" t="s">
        <v>28</v>
      </c>
      <c r="D7" s="19" t="s">
        <v>28</v>
      </c>
      <c r="E7" s="11" t="s">
        <v>28</v>
      </c>
      <c r="F7" s="19" t="s">
        <v>28</v>
      </c>
    </row>
    <row r="8" spans="1:6" ht="12.75">
      <c r="A8" s="19" t="s">
        <v>28</v>
      </c>
      <c r="B8" s="11" t="s">
        <v>28</v>
      </c>
      <c r="C8" s="19" t="s">
        <v>28</v>
      </c>
      <c r="D8" s="19" t="s">
        <v>28</v>
      </c>
      <c r="E8" s="11" t="s">
        <v>28</v>
      </c>
      <c r="F8" s="19" t="s">
        <v>28</v>
      </c>
    </row>
    <row r="9" spans="1:6" ht="12.75">
      <c r="A9" s="19" t="s">
        <v>28</v>
      </c>
      <c r="B9" s="11" t="s">
        <v>28</v>
      </c>
      <c r="C9" s="19" t="s">
        <v>28</v>
      </c>
      <c r="D9" s="19" t="s">
        <v>28</v>
      </c>
      <c r="E9" s="11" t="s">
        <v>28</v>
      </c>
      <c r="F9" s="19" t="s">
        <v>28</v>
      </c>
    </row>
    <row r="10" spans="1:6" ht="12.75">
      <c r="A10" s="19" t="s">
        <v>28</v>
      </c>
      <c r="B10" s="11" t="s">
        <v>28</v>
      </c>
      <c r="C10" s="19" t="s">
        <v>28</v>
      </c>
      <c r="D10" s="19" t="s">
        <v>28</v>
      </c>
      <c r="E10" s="11" t="s">
        <v>28</v>
      </c>
      <c r="F10" s="19" t="s">
        <v>28</v>
      </c>
    </row>
    <row r="11" spans="1:6" ht="12.75">
      <c r="A11" s="19" t="s">
        <v>28</v>
      </c>
      <c r="B11" s="11" t="s">
        <v>28</v>
      </c>
      <c r="C11" s="19" t="s">
        <v>28</v>
      </c>
      <c r="D11" s="19" t="s">
        <v>28</v>
      </c>
      <c r="E11" s="11" t="s">
        <v>28</v>
      </c>
      <c r="F11" s="19" t="s">
        <v>28</v>
      </c>
    </row>
    <row r="12" spans="1:6" ht="12.75">
      <c r="A12" s="19" t="s">
        <v>28</v>
      </c>
      <c r="B12" s="11" t="s">
        <v>28</v>
      </c>
      <c r="C12" s="19" t="s">
        <v>28</v>
      </c>
      <c r="D12" s="19" t="s">
        <v>28</v>
      </c>
      <c r="E12" s="11" t="s">
        <v>28</v>
      </c>
      <c r="F12" s="19" t="s">
        <v>28</v>
      </c>
    </row>
    <row r="13" spans="1:6" ht="12.75">
      <c r="A13" s="19" t="s">
        <v>28</v>
      </c>
      <c r="B13" s="11" t="s">
        <v>28</v>
      </c>
      <c r="C13" s="19" t="s">
        <v>28</v>
      </c>
      <c r="D13" s="19" t="s">
        <v>28</v>
      </c>
      <c r="E13" s="11" t="s">
        <v>28</v>
      </c>
      <c r="F13" s="19" t="s">
        <v>28</v>
      </c>
    </row>
    <row r="14" spans="1:6" ht="12.75">
      <c r="A14" s="19" t="s">
        <v>28</v>
      </c>
      <c r="B14" s="11" t="s">
        <v>28</v>
      </c>
      <c r="C14" s="19" t="s">
        <v>28</v>
      </c>
      <c r="D14" s="19" t="s">
        <v>28</v>
      </c>
      <c r="E14" s="11" t="s">
        <v>28</v>
      </c>
      <c r="F14" s="19" t="s">
        <v>28</v>
      </c>
    </row>
    <row r="15" spans="1:6" ht="12.75">
      <c r="A15" s="19" t="s">
        <v>28</v>
      </c>
      <c r="B15" s="11" t="s">
        <v>28</v>
      </c>
      <c r="C15" s="19" t="s">
        <v>28</v>
      </c>
      <c r="D15" s="19" t="s">
        <v>28</v>
      </c>
      <c r="E15" s="11" t="s">
        <v>28</v>
      </c>
      <c r="F15" s="19" t="s">
        <v>28</v>
      </c>
    </row>
    <row r="16" spans="1:6" ht="12.75">
      <c r="A16" s="19" t="s">
        <v>28</v>
      </c>
      <c r="B16" s="11" t="s">
        <v>28</v>
      </c>
      <c r="C16" s="19" t="s">
        <v>28</v>
      </c>
      <c r="D16" s="19" t="s">
        <v>28</v>
      </c>
      <c r="E16" s="11" t="s">
        <v>28</v>
      </c>
      <c r="F16" s="19" t="s">
        <v>28</v>
      </c>
    </row>
    <row r="17" spans="1:6" ht="12.75">
      <c r="A17" s="19" t="s">
        <v>28</v>
      </c>
      <c r="B17" s="11" t="s">
        <v>28</v>
      </c>
      <c r="C17" s="19" t="s">
        <v>28</v>
      </c>
      <c r="D17" s="19" t="s">
        <v>28</v>
      </c>
      <c r="E17" s="11" t="s">
        <v>28</v>
      </c>
      <c r="F17" s="19" t="s">
        <v>28</v>
      </c>
    </row>
    <row r="18" spans="1:6" ht="12.75">
      <c r="A18" s="19" t="s">
        <v>28</v>
      </c>
      <c r="B18" s="11" t="s">
        <v>28</v>
      </c>
      <c r="C18" s="19" t="s">
        <v>28</v>
      </c>
      <c r="D18" s="19" t="s">
        <v>28</v>
      </c>
      <c r="E18" s="11" t="s">
        <v>28</v>
      </c>
      <c r="F18" s="19" t="s">
        <v>28</v>
      </c>
    </row>
    <row r="19" spans="1:6" ht="12.75">
      <c r="A19" s="19" t="s">
        <v>28</v>
      </c>
      <c r="B19" s="11" t="s">
        <v>28</v>
      </c>
      <c r="C19" s="19" t="s">
        <v>28</v>
      </c>
      <c r="D19" s="19" t="s">
        <v>28</v>
      </c>
      <c r="E19" s="11" t="s">
        <v>28</v>
      </c>
      <c r="F19" s="19" t="s">
        <v>28</v>
      </c>
    </row>
    <row r="20" spans="1:6" ht="12.75">
      <c r="A20" s="19" t="s">
        <v>28</v>
      </c>
      <c r="B20" s="11" t="s">
        <v>28</v>
      </c>
      <c r="C20" s="19" t="s">
        <v>28</v>
      </c>
      <c r="D20" s="19" t="s">
        <v>28</v>
      </c>
      <c r="E20" s="11" t="s">
        <v>28</v>
      </c>
      <c r="F20" s="19" t="s">
        <v>28</v>
      </c>
    </row>
    <row r="21" spans="1:6" ht="12.75">
      <c r="A21" s="19" t="s">
        <v>28</v>
      </c>
      <c r="B21" s="11" t="s">
        <v>28</v>
      </c>
      <c r="C21" s="19" t="s">
        <v>28</v>
      </c>
      <c r="D21" s="19" t="s">
        <v>28</v>
      </c>
      <c r="E21" s="11" t="s">
        <v>28</v>
      </c>
      <c r="F21" s="19" t="s">
        <v>28</v>
      </c>
    </row>
    <row r="22" spans="1:6" ht="12.75">
      <c r="A22" s="19" t="s">
        <v>28</v>
      </c>
      <c r="B22" s="11" t="s">
        <v>28</v>
      </c>
      <c r="C22" s="19" t="s">
        <v>28</v>
      </c>
      <c r="D22" s="19" t="s">
        <v>28</v>
      </c>
      <c r="E22" s="11" t="s">
        <v>28</v>
      </c>
      <c r="F22" s="19" t="s">
        <v>28</v>
      </c>
    </row>
    <row r="23" spans="1:6" ht="12.75">
      <c r="A23" s="19" t="s">
        <v>28</v>
      </c>
      <c r="B23" s="11" t="s">
        <v>28</v>
      </c>
      <c r="C23" s="19" t="s">
        <v>28</v>
      </c>
      <c r="D23" s="19" t="s">
        <v>28</v>
      </c>
      <c r="E23" s="11" t="s">
        <v>28</v>
      </c>
      <c r="F23" s="19" t="s">
        <v>28</v>
      </c>
    </row>
    <row r="24" spans="1:6" ht="12.75">
      <c r="A24" s="19" t="s">
        <v>28</v>
      </c>
      <c r="B24" s="11" t="s">
        <v>28</v>
      </c>
      <c r="C24" s="19" t="s">
        <v>28</v>
      </c>
      <c r="D24" s="19" t="s">
        <v>28</v>
      </c>
      <c r="E24" s="11" t="s">
        <v>28</v>
      </c>
      <c r="F24" s="19" t="s">
        <v>28</v>
      </c>
    </row>
    <row r="25" spans="1:6" ht="12.75">
      <c r="A25" s="19" t="s">
        <v>28</v>
      </c>
      <c r="B25" s="11" t="s">
        <v>28</v>
      </c>
      <c r="C25" s="19" t="s">
        <v>28</v>
      </c>
      <c r="D25" s="19" t="s">
        <v>28</v>
      </c>
      <c r="E25" s="11" t="s">
        <v>28</v>
      </c>
      <c r="F25" s="19" t="s">
        <v>28</v>
      </c>
    </row>
    <row r="26" spans="1:6" ht="12.75">
      <c r="A26" s="19" t="s">
        <v>28</v>
      </c>
      <c r="B26" s="11" t="s">
        <v>28</v>
      </c>
      <c r="C26" s="19" t="s">
        <v>28</v>
      </c>
      <c r="D26" s="19" t="s">
        <v>28</v>
      </c>
      <c r="E26" s="11" t="s">
        <v>28</v>
      </c>
      <c r="F26" s="19" t="s">
        <v>28</v>
      </c>
    </row>
    <row r="27" spans="1:6" ht="12.75">
      <c r="A27" s="19" t="s">
        <v>28</v>
      </c>
      <c r="B27" s="11" t="s">
        <v>28</v>
      </c>
      <c r="C27" s="19" t="s">
        <v>28</v>
      </c>
      <c r="D27" s="19" t="s">
        <v>28</v>
      </c>
      <c r="E27" s="11" t="s">
        <v>28</v>
      </c>
      <c r="F27" s="19" t="s">
        <v>28</v>
      </c>
    </row>
    <row r="28" spans="1:6" ht="12.75">
      <c r="A28" s="19" t="s">
        <v>28</v>
      </c>
      <c r="B28" s="11" t="s">
        <v>28</v>
      </c>
      <c r="C28" s="19" t="s">
        <v>28</v>
      </c>
      <c r="D28" s="19" t="s">
        <v>28</v>
      </c>
      <c r="E28" s="11" t="s">
        <v>28</v>
      </c>
      <c r="F28" s="19" t="s">
        <v>28</v>
      </c>
    </row>
    <row r="29" spans="1:6" ht="12.75">
      <c r="A29" s="19" t="s">
        <v>28</v>
      </c>
      <c r="B29" s="11" t="s">
        <v>28</v>
      </c>
      <c r="C29" s="19" t="s">
        <v>28</v>
      </c>
      <c r="D29" s="19" t="s">
        <v>28</v>
      </c>
      <c r="E29" s="11" t="s">
        <v>28</v>
      </c>
      <c r="F29" s="19" t="s">
        <v>28</v>
      </c>
    </row>
    <row r="30" spans="1:6" ht="12.75">
      <c r="A30" s="19" t="s">
        <v>28</v>
      </c>
      <c r="B30" s="11" t="s">
        <v>28</v>
      </c>
      <c r="C30" s="19" t="s">
        <v>28</v>
      </c>
      <c r="D30" s="19" t="s">
        <v>28</v>
      </c>
      <c r="E30" s="11" t="s">
        <v>28</v>
      </c>
      <c r="F30" s="19" t="s">
        <v>28</v>
      </c>
    </row>
    <row r="31" spans="1:6" ht="12.75">
      <c r="A31" s="19" t="s">
        <v>28</v>
      </c>
      <c r="B31" s="11" t="s">
        <v>28</v>
      </c>
      <c r="C31" s="19" t="s">
        <v>28</v>
      </c>
      <c r="D31" s="19" t="s">
        <v>28</v>
      </c>
      <c r="E31" s="11" t="s">
        <v>28</v>
      </c>
      <c r="F31" s="19" t="s">
        <v>28</v>
      </c>
    </row>
    <row r="32" spans="1:6" ht="12.75">
      <c r="A32" s="19" t="s">
        <v>28</v>
      </c>
      <c r="B32" s="11" t="s">
        <v>28</v>
      </c>
      <c r="C32" s="19" t="s">
        <v>28</v>
      </c>
      <c r="D32" s="19" t="s">
        <v>28</v>
      </c>
      <c r="E32" s="11" t="s">
        <v>28</v>
      </c>
      <c r="F32" s="19" t="s">
        <v>28</v>
      </c>
    </row>
    <row r="33" spans="1:6" ht="12.75">
      <c r="A33" s="19" t="s">
        <v>28</v>
      </c>
      <c r="B33" s="11" t="s">
        <v>28</v>
      </c>
      <c r="C33" s="19" t="s">
        <v>28</v>
      </c>
      <c r="D33" s="19" t="s">
        <v>28</v>
      </c>
      <c r="E33" s="11" t="s">
        <v>28</v>
      </c>
      <c r="F33" s="19" t="s">
        <v>28</v>
      </c>
    </row>
    <row r="34" spans="1:6" ht="12.75">
      <c r="A34" s="19" t="s">
        <v>28</v>
      </c>
      <c r="B34" s="11" t="s">
        <v>28</v>
      </c>
      <c r="C34" s="19" t="s">
        <v>28</v>
      </c>
      <c r="D34" s="19" t="s">
        <v>28</v>
      </c>
      <c r="E34" s="11" t="s">
        <v>28</v>
      </c>
      <c r="F34" s="19" t="s">
        <v>28</v>
      </c>
    </row>
    <row r="35" spans="1:6" ht="12.75">
      <c r="A35" s="19" t="s">
        <v>28</v>
      </c>
      <c r="B35" s="11" t="s">
        <v>28</v>
      </c>
      <c r="C35" s="19" t="s">
        <v>28</v>
      </c>
      <c r="D35" s="19" t="s">
        <v>28</v>
      </c>
      <c r="E35" s="11" t="s">
        <v>28</v>
      </c>
      <c r="F35" s="19" t="s">
        <v>28</v>
      </c>
    </row>
    <row r="36" spans="1:6" ht="12.75">
      <c r="A36" s="19" t="s">
        <v>28</v>
      </c>
      <c r="B36" s="11" t="s">
        <v>28</v>
      </c>
      <c r="C36" s="19" t="s">
        <v>28</v>
      </c>
      <c r="D36" s="19" t="s">
        <v>28</v>
      </c>
      <c r="E36" s="11" t="s">
        <v>28</v>
      </c>
      <c r="F36" s="19" t="s">
        <v>28</v>
      </c>
    </row>
    <row r="37" spans="1:8" ht="12.75">
      <c r="A37" s="19">
        <v>12</v>
      </c>
      <c r="B37" s="11">
        <v>13</v>
      </c>
      <c r="C37" s="19">
        <v>8</v>
      </c>
      <c r="D37" s="19">
        <v>5</v>
      </c>
      <c r="E37" s="11">
        <v>5</v>
      </c>
      <c r="F37" s="19">
        <v>4</v>
      </c>
      <c r="H37" s="19">
        <v>1500938</v>
      </c>
    </row>
    <row r="38" spans="1:6" ht="12.75">
      <c r="A38" s="19" t="s">
        <v>28</v>
      </c>
      <c r="B38" s="11" t="s">
        <v>28</v>
      </c>
      <c r="C38" s="19" t="s">
        <v>28</v>
      </c>
      <c r="D38" s="19" t="s">
        <v>28</v>
      </c>
      <c r="E38" s="11" t="s">
        <v>28</v>
      </c>
      <c r="F38" s="19" t="s">
        <v>28</v>
      </c>
    </row>
    <row r="39" spans="1:8" ht="12.75">
      <c r="A39" s="19">
        <v>13</v>
      </c>
      <c r="B39" s="11">
        <v>13</v>
      </c>
      <c r="C39" s="19">
        <v>11</v>
      </c>
      <c r="D39" s="19">
        <v>2</v>
      </c>
      <c r="E39" s="11">
        <v>2</v>
      </c>
      <c r="F39" s="19">
        <v>2</v>
      </c>
      <c r="H39" s="19">
        <v>1520769</v>
      </c>
    </row>
    <row r="40" spans="1:6" ht="12.75">
      <c r="A40" s="19" t="s">
        <v>28</v>
      </c>
      <c r="B40" s="11" t="s">
        <v>28</v>
      </c>
      <c r="C40" s="19" t="s">
        <v>28</v>
      </c>
      <c r="D40" s="19" t="s">
        <v>28</v>
      </c>
      <c r="E40" s="11" t="s">
        <v>28</v>
      </c>
      <c r="F40" s="19" t="s">
        <v>28</v>
      </c>
    </row>
    <row r="41" spans="1:6" ht="12.75">
      <c r="A41" s="19" t="s">
        <v>28</v>
      </c>
      <c r="B41" s="11" t="s">
        <v>28</v>
      </c>
      <c r="C41" s="19" t="s">
        <v>28</v>
      </c>
      <c r="D41" s="19" t="s">
        <v>28</v>
      </c>
      <c r="E41" s="11" t="s">
        <v>28</v>
      </c>
      <c r="F41" s="19" t="s">
        <v>28</v>
      </c>
    </row>
    <row r="42" spans="1:6" ht="12.75">
      <c r="A42" s="19" t="s">
        <v>28</v>
      </c>
      <c r="B42" s="11" t="s">
        <v>28</v>
      </c>
      <c r="C42" s="19" t="s">
        <v>28</v>
      </c>
      <c r="D42" s="19" t="s">
        <v>28</v>
      </c>
      <c r="E42" s="11" t="s">
        <v>28</v>
      </c>
      <c r="F42" s="19" t="s">
        <v>28</v>
      </c>
    </row>
    <row r="43" spans="1:6" ht="12.75">
      <c r="A43" s="19" t="s">
        <v>28</v>
      </c>
      <c r="B43" s="11" t="s">
        <v>28</v>
      </c>
      <c r="C43" s="19" t="s">
        <v>28</v>
      </c>
      <c r="D43" s="19" t="s">
        <v>28</v>
      </c>
      <c r="E43" s="11" t="s">
        <v>28</v>
      </c>
      <c r="F43" s="19" t="s">
        <v>28</v>
      </c>
    </row>
    <row r="44" spans="1:6" ht="12.75">
      <c r="A44" s="19" t="s">
        <v>28</v>
      </c>
      <c r="B44" s="11" t="s">
        <v>28</v>
      </c>
      <c r="C44" s="19" t="s">
        <v>28</v>
      </c>
      <c r="D44" s="19" t="s">
        <v>28</v>
      </c>
      <c r="E44" s="11" t="s">
        <v>28</v>
      </c>
      <c r="F44" s="19" t="s">
        <v>28</v>
      </c>
    </row>
    <row r="45" spans="1:6" ht="12.75">
      <c r="A45" s="19" t="s">
        <v>28</v>
      </c>
      <c r="B45" s="11" t="s">
        <v>28</v>
      </c>
      <c r="C45" s="19" t="s">
        <v>28</v>
      </c>
      <c r="D45" s="19" t="s">
        <v>28</v>
      </c>
      <c r="E45" s="11" t="s">
        <v>28</v>
      </c>
      <c r="F45" s="19" t="s">
        <v>28</v>
      </c>
    </row>
    <row r="46" spans="1:6" ht="12.75">
      <c r="A46" s="19" t="s">
        <v>28</v>
      </c>
      <c r="B46" s="11" t="s">
        <v>28</v>
      </c>
      <c r="C46" s="19" t="s">
        <v>28</v>
      </c>
      <c r="D46" s="19" t="s">
        <v>28</v>
      </c>
      <c r="E46" s="11" t="s">
        <v>28</v>
      </c>
      <c r="F46" s="19" t="s">
        <v>28</v>
      </c>
    </row>
    <row r="47" spans="1:6" ht="12.75">
      <c r="A47" s="19" t="s">
        <v>28</v>
      </c>
      <c r="B47" s="11" t="s">
        <v>28</v>
      </c>
      <c r="C47" s="19" t="s">
        <v>28</v>
      </c>
      <c r="D47" s="19" t="s">
        <v>28</v>
      </c>
      <c r="E47" s="11" t="s">
        <v>28</v>
      </c>
      <c r="F47" s="19" t="s">
        <v>28</v>
      </c>
    </row>
    <row r="48" spans="1:6" ht="12.75">
      <c r="A48" s="19" t="s">
        <v>28</v>
      </c>
      <c r="B48" s="11" t="s">
        <v>28</v>
      </c>
      <c r="C48" s="19" t="s">
        <v>28</v>
      </c>
      <c r="D48" s="19" t="s">
        <v>28</v>
      </c>
      <c r="E48" s="11" t="s">
        <v>28</v>
      </c>
      <c r="F48" s="19" t="s">
        <v>28</v>
      </c>
    </row>
    <row r="49" spans="1:6" ht="12.75">
      <c r="A49" s="19" t="s">
        <v>28</v>
      </c>
      <c r="B49" s="11" t="s">
        <v>28</v>
      </c>
      <c r="C49" s="19" t="s">
        <v>28</v>
      </c>
      <c r="D49" s="19" t="s">
        <v>28</v>
      </c>
      <c r="E49" s="11" t="s">
        <v>28</v>
      </c>
      <c r="F49" s="19" t="s">
        <v>28</v>
      </c>
    </row>
    <row r="50" spans="1:6" ht="12.75">
      <c r="A50" s="19" t="s">
        <v>28</v>
      </c>
      <c r="B50" s="11" t="s">
        <v>28</v>
      </c>
      <c r="C50" s="19" t="s">
        <v>28</v>
      </c>
      <c r="D50" s="19" t="s">
        <v>28</v>
      </c>
      <c r="E50" s="11" t="s">
        <v>28</v>
      </c>
      <c r="F50" s="19" t="s">
        <v>28</v>
      </c>
    </row>
    <row r="51" spans="1:6" ht="12.75">
      <c r="A51" s="19" t="s">
        <v>28</v>
      </c>
      <c r="B51" s="11" t="s">
        <v>28</v>
      </c>
      <c r="C51" s="19" t="s">
        <v>28</v>
      </c>
      <c r="D51" s="19" t="s">
        <v>28</v>
      </c>
      <c r="E51" s="11" t="s">
        <v>28</v>
      </c>
      <c r="F51" s="19" t="s">
        <v>28</v>
      </c>
    </row>
    <row r="52" spans="1:6" ht="12.75">
      <c r="A52" s="19" t="s">
        <v>28</v>
      </c>
      <c r="B52" s="11" t="s">
        <v>28</v>
      </c>
      <c r="C52" s="19" t="s">
        <v>28</v>
      </c>
      <c r="D52" s="19" t="s">
        <v>28</v>
      </c>
      <c r="E52" s="11" t="s">
        <v>28</v>
      </c>
      <c r="F52" s="19" t="s">
        <v>28</v>
      </c>
    </row>
    <row r="53" spans="1:6" ht="12.75">
      <c r="A53" s="19" t="s">
        <v>28</v>
      </c>
      <c r="B53" s="11" t="s">
        <v>28</v>
      </c>
      <c r="C53" s="19" t="s">
        <v>28</v>
      </c>
      <c r="D53" s="19" t="s">
        <v>28</v>
      </c>
      <c r="E53" s="11" t="s">
        <v>28</v>
      </c>
      <c r="F53" s="19" t="s">
        <v>28</v>
      </c>
    </row>
    <row r="54" spans="1:6" ht="12.75">
      <c r="A54" s="19" t="s">
        <v>28</v>
      </c>
      <c r="B54" s="11" t="s">
        <v>28</v>
      </c>
      <c r="C54" s="19" t="s">
        <v>28</v>
      </c>
      <c r="D54" s="19" t="s">
        <v>28</v>
      </c>
      <c r="E54" s="11" t="s">
        <v>28</v>
      </c>
      <c r="F54" s="19" t="s">
        <v>28</v>
      </c>
    </row>
    <row r="55" spans="1:6" ht="12.75">
      <c r="A55" s="19" t="s">
        <v>28</v>
      </c>
      <c r="B55" s="11" t="s">
        <v>28</v>
      </c>
      <c r="C55" s="19" t="s">
        <v>28</v>
      </c>
      <c r="D55" s="19" t="s">
        <v>28</v>
      </c>
      <c r="E55" s="11" t="s">
        <v>28</v>
      </c>
      <c r="F55" s="19" t="s">
        <v>28</v>
      </c>
    </row>
    <row r="56" spans="1:6" ht="12.75">
      <c r="A56" s="19" t="s">
        <v>28</v>
      </c>
      <c r="B56" s="11" t="s">
        <v>28</v>
      </c>
      <c r="C56" s="19" t="s">
        <v>28</v>
      </c>
      <c r="D56" s="19" t="s">
        <v>28</v>
      </c>
      <c r="E56" s="11" t="s">
        <v>28</v>
      </c>
      <c r="F56" s="19" t="s">
        <v>28</v>
      </c>
    </row>
    <row r="57" spans="1:6" ht="12.75">
      <c r="A57" s="19" t="s">
        <v>28</v>
      </c>
      <c r="B57" s="11" t="s">
        <v>28</v>
      </c>
      <c r="C57" s="19" t="s">
        <v>28</v>
      </c>
      <c r="D57" s="19" t="s">
        <v>28</v>
      </c>
      <c r="E57" s="11" t="s">
        <v>28</v>
      </c>
      <c r="F57" s="19" t="s">
        <v>28</v>
      </c>
    </row>
    <row r="58" spans="1:6" ht="12.75">
      <c r="A58" s="19" t="s">
        <v>28</v>
      </c>
      <c r="B58" s="11" t="s">
        <v>28</v>
      </c>
      <c r="C58" s="19" t="s">
        <v>28</v>
      </c>
      <c r="D58" s="19" t="s">
        <v>28</v>
      </c>
      <c r="E58" s="11" t="s">
        <v>28</v>
      </c>
      <c r="F58" s="19" t="s">
        <v>28</v>
      </c>
    </row>
    <row r="59" spans="1:6" ht="12.75">
      <c r="A59" s="19" t="s">
        <v>28</v>
      </c>
      <c r="B59" s="11" t="s">
        <v>28</v>
      </c>
      <c r="C59" s="19" t="s">
        <v>28</v>
      </c>
      <c r="D59" s="19" t="s">
        <v>28</v>
      </c>
      <c r="E59" s="11" t="s">
        <v>28</v>
      </c>
      <c r="F59" s="19" t="s">
        <v>28</v>
      </c>
    </row>
    <row r="60" spans="1:6" ht="12.75">
      <c r="A60" s="19" t="s">
        <v>28</v>
      </c>
      <c r="B60" s="11" t="s">
        <v>28</v>
      </c>
      <c r="C60" s="19" t="s">
        <v>28</v>
      </c>
      <c r="D60" s="19" t="s">
        <v>28</v>
      </c>
      <c r="E60" s="11" t="s">
        <v>28</v>
      </c>
      <c r="F60" s="19" t="s">
        <v>28</v>
      </c>
    </row>
    <row r="61" spans="1:6" ht="12.75">
      <c r="A61" s="19" t="s">
        <v>28</v>
      </c>
      <c r="B61" s="11" t="s">
        <v>28</v>
      </c>
      <c r="C61" s="19" t="s">
        <v>28</v>
      </c>
      <c r="D61" s="19" t="s">
        <v>28</v>
      </c>
      <c r="E61" s="11" t="s">
        <v>28</v>
      </c>
      <c r="F61" s="19" t="s">
        <v>28</v>
      </c>
    </row>
    <row r="62" spans="1:6" ht="12.75">
      <c r="A62" s="19" t="s">
        <v>28</v>
      </c>
      <c r="B62" s="11" t="s">
        <v>28</v>
      </c>
      <c r="C62" s="19" t="s">
        <v>28</v>
      </c>
      <c r="D62" s="19" t="s">
        <v>28</v>
      </c>
      <c r="E62" s="11" t="s">
        <v>28</v>
      </c>
      <c r="F62" s="19" t="s">
        <v>28</v>
      </c>
    </row>
    <row r="63" spans="1:6" ht="12.75">
      <c r="A63" s="19" t="s">
        <v>28</v>
      </c>
      <c r="B63" s="11" t="s">
        <v>28</v>
      </c>
      <c r="C63" s="19" t="s">
        <v>28</v>
      </c>
      <c r="D63" s="19" t="s">
        <v>28</v>
      </c>
      <c r="E63" s="11" t="s">
        <v>28</v>
      </c>
      <c r="F63" s="19" t="s">
        <v>28</v>
      </c>
    </row>
    <row r="64" spans="1:6" ht="12.75">
      <c r="A64" s="19" t="s">
        <v>28</v>
      </c>
      <c r="B64" s="11" t="s">
        <v>28</v>
      </c>
      <c r="C64" s="19" t="s">
        <v>28</v>
      </c>
      <c r="D64" s="19" t="s">
        <v>28</v>
      </c>
      <c r="E64" s="11" t="s">
        <v>28</v>
      </c>
      <c r="F64" s="19" t="s">
        <v>28</v>
      </c>
    </row>
    <row r="65" spans="1:6" ht="12.75">
      <c r="A65" s="19" t="s">
        <v>28</v>
      </c>
      <c r="B65" s="11" t="s">
        <v>28</v>
      </c>
      <c r="C65" s="19" t="s">
        <v>28</v>
      </c>
      <c r="D65" s="19" t="s">
        <v>28</v>
      </c>
      <c r="E65" s="11" t="s">
        <v>28</v>
      </c>
      <c r="F65" s="19" t="s">
        <v>28</v>
      </c>
    </row>
    <row r="66" spans="1:6" ht="12.75">
      <c r="A66" s="19" t="s">
        <v>28</v>
      </c>
      <c r="B66" s="11" t="s">
        <v>28</v>
      </c>
      <c r="C66" s="19" t="s">
        <v>28</v>
      </c>
      <c r="D66" s="19" t="s">
        <v>28</v>
      </c>
      <c r="E66" s="11" t="s">
        <v>28</v>
      </c>
      <c r="F66" s="19" t="s">
        <v>28</v>
      </c>
    </row>
    <row r="67" spans="1:6" ht="12.75">
      <c r="A67" s="19" t="s">
        <v>28</v>
      </c>
      <c r="B67" s="11" t="s">
        <v>28</v>
      </c>
      <c r="C67" s="19" t="s">
        <v>28</v>
      </c>
      <c r="D67" s="19" t="s">
        <v>28</v>
      </c>
      <c r="E67" s="11" t="s">
        <v>28</v>
      </c>
      <c r="F67" s="19" t="s">
        <v>28</v>
      </c>
    </row>
    <row r="68" spans="1:6" ht="12.75">
      <c r="A68" s="19" t="s">
        <v>28</v>
      </c>
      <c r="B68" s="11" t="s">
        <v>28</v>
      </c>
      <c r="C68" s="19" t="s">
        <v>28</v>
      </c>
      <c r="D68" s="19" t="s">
        <v>28</v>
      </c>
      <c r="E68" s="11" t="s">
        <v>28</v>
      </c>
      <c r="F68" s="19" t="s">
        <v>28</v>
      </c>
    </row>
    <row r="69" spans="1:6" ht="12.75">
      <c r="A69" s="19" t="s">
        <v>28</v>
      </c>
      <c r="B69" s="11" t="s">
        <v>28</v>
      </c>
      <c r="C69" s="19" t="s">
        <v>28</v>
      </c>
      <c r="D69" s="19" t="s">
        <v>28</v>
      </c>
      <c r="E69" s="11" t="s">
        <v>28</v>
      </c>
      <c r="F69" s="19" t="s">
        <v>28</v>
      </c>
    </row>
    <row r="70" spans="1:6" ht="12.75">
      <c r="A70" s="19" t="s">
        <v>28</v>
      </c>
      <c r="B70" s="11" t="s">
        <v>28</v>
      </c>
      <c r="C70" s="19" t="s">
        <v>28</v>
      </c>
      <c r="D70" s="19" t="s">
        <v>28</v>
      </c>
      <c r="E70" s="11" t="s">
        <v>28</v>
      </c>
      <c r="F70" s="19" t="s">
        <v>28</v>
      </c>
    </row>
    <row r="71" spans="1:6" ht="12.75">
      <c r="A71" s="19" t="s">
        <v>28</v>
      </c>
      <c r="B71" s="11" t="s">
        <v>28</v>
      </c>
      <c r="C71" s="19" t="s">
        <v>28</v>
      </c>
      <c r="D71" s="19" t="s">
        <v>28</v>
      </c>
      <c r="E71" s="11" t="s">
        <v>28</v>
      </c>
      <c r="F71" s="19" t="s">
        <v>28</v>
      </c>
    </row>
    <row r="72" spans="1:6" ht="12.75">
      <c r="A72" s="19" t="s">
        <v>28</v>
      </c>
      <c r="B72" s="11" t="s">
        <v>28</v>
      </c>
      <c r="C72" s="19" t="s">
        <v>28</v>
      </c>
      <c r="D72" s="19" t="s">
        <v>28</v>
      </c>
      <c r="E72" s="11" t="s">
        <v>28</v>
      </c>
      <c r="F72" s="19" t="s">
        <v>28</v>
      </c>
    </row>
    <row r="73" spans="1:6" ht="12.75">
      <c r="A73" s="19" t="s">
        <v>28</v>
      </c>
      <c r="B73" s="11" t="s">
        <v>28</v>
      </c>
      <c r="C73" s="19" t="s">
        <v>28</v>
      </c>
      <c r="D73" s="19" t="s">
        <v>28</v>
      </c>
      <c r="E73" s="11" t="s">
        <v>28</v>
      </c>
      <c r="F73" s="19" t="s">
        <v>28</v>
      </c>
    </row>
    <row r="74" spans="1:6" ht="12.75">
      <c r="A74" s="19" t="s">
        <v>28</v>
      </c>
      <c r="B74" s="11" t="s">
        <v>28</v>
      </c>
      <c r="C74" s="19" t="s">
        <v>28</v>
      </c>
      <c r="D74" s="19" t="s">
        <v>28</v>
      </c>
      <c r="E74" s="11" t="s">
        <v>28</v>
      </c>
      <c r="F74" s="19" t="s">
        <v>28</v>
      </c>
    </row>
    <row r="75" spans="1:6" ht="12.75">
      <c r="A75" s="19" t="s">
        <v>28</v>
      </c>
      <c r="B75" s="11" t="s">
        <v>28</v>
      </c>
      <c r="C75" s="19" t="s">
        <v>28</v>
      </c>
      <c r="D75" s="19" t="s">
        <v>28</v>
      </c>
      <c r="E75" s="11" t="s">
        <v>28</v>
      </c>
      <c r="F75" s="19" t="s">
        <v>28</v>
      </c>
    </row>
    <row r="76" spans="1:6" ht="12.75">
      <c r="A76" s="19" t="s">
        <v>28</v>
      </c>
      <c r="B76" s="11" t="s">
        <v>28</v>
      </c>
      <c r="C76" s="19" t="s">
        <v>28</v>
      </c>
      <c r="D76" s="19" t="s">
        <v>28</v>
      </c>
      <c r="E76" s="11" t="s">
        <v>28</v>
      </c>
      <c r="F76" s="19" t="s">
        <v>28</v>
      </c>
    </row>
    <row r="77" spans="1:6" ht="12.75">
      <c r="A77" s="19" t="s">
        <v>28</v>
      </c>
      <c r="B77" s="11" t="s">
        <v>28</v>
      </c>
      <c r="C77" s="19" t="s">
        <v>28</v>
      </c>
      <c r="D77" s="19" t="s">
        <v>28</v>
      </c>
      <c r="E77" s="11" t="s">
        <v>28</v>
      </c>
      <c r="F77" s="19" t="s">
        <v>28</v>
      </c>
    </row>
    <row r="78" spans="1:6" ht="12.75">
      <c r="A78" s="19" t="s">
        <v>28</v>
      </c>
      <c r="B78" s="11" t="s">
        <v>28</v>
      </c>
      <c r="C78" s="19" t="s">
        <v>28</v>
      </c>
      <c r="D78" s="19" t="s">
        <v>28</v>
      </c>
      <c r="E78" s="11" t="s">
        <v>28</v>
      </c>
      <c r="F78" s="19" t="s">
        <v>28</v>
      </c>
    </row>
    <row r="79" spans="1:6" ht="12.75">
      <c r="A79" s="19" t="s">
        <v>28</v>
      </c>
      <c r="B79" s="11" t="s">
        <v>28</v>
      </c>
      <c r="C79" s="19" t="s">
        <v>28</v>
      </c>
      <c r="D79" s="19" t="s">
        <v>28</v>
      </c>
      <c r="E79" s="11" t="s">
        <v>28</v>
      </c>
      <c r="F79" s="19" t="s">
        <v>28</v>
      </c>
    </row>
    <row r="80" spans="1:6" ht="12.75">
      <c r="A80" s="19" t="s">
        <v>28</v>
      </c>
      <c r="B80" s="11" t="s">
        <v>28</v>
      </c>
      <c r="C80" s="19" t="s">
        <v>28</v>
      </c>
      <c r="D80" s="19" t="s">
        <v>28</v>
      </c>
      <c r="E80" s="11" t="s">
        <v>28</v>
      </c>
      <c r="F80" s="19" t="s">
        <v>28</v>
      </c>
    </row>
    <row r="81" spans="1:6" ht="12.75">
      <c r="A81" s="19" t="s">
        <v>28</v>
      </c>
      <c r="B81" s="11" t="s">
        <v>28</v>
      </c>
      <c r="C81" s="19" t="s">
        <v>28</v>
      </c>
      <c r="D81" s="19" t="s">
        <v>28</v>
      </c>
      <c r="E81" s="11" t="s">
        <v>28</v>
      </c>
      <c r="F81" s="19" t="s">
        <v>28</v>
      </c>
    </row>
    <row r="82" spans="1:6" ht="12.75">
      <c r="A82" s="19" t="s">
        <v>28</v>
      </c>
      <c r="B82" s="11" t="s">
        <v>28</v>
      </c>
      <c r="C82" s="19" t="s">
        <v>28</v>
      </c>
      <c r="D82" s="19" t="s">
        <v>28</v>
      </c>
      <c r="E82" s="11" t="s">
        <v>28</v>
      </c>
      <c r="F82" s="19" t="s">
        <v>28</v>
      </c>
    </row>
    <row r="83" spans="1:6" ht="12.75">
      <c r="A83" s="19" t="s">
        <v>28</v>
      </c>
      <c r="B83" s="11" t="s">
        <v>28</v>
      </c>
      <c r="C83" s="19" t="s">
        <v>28</v>
      </c>
      <c r="D83" s="19" t="s">
        <v>28</v>
      </c>
      <c r="E83" s="11" t="s">
        <v>28</v>
      </c>
      <c r="F83" s="19" t="s">
        <v>28</v>
      </c>
    </row>
    <row r="84" spans="1:6" ht="12.75">
      <c r="A84" s="19" t="s">
        <v>28</v>
      </c>
      <c r="B84" s="11" t="s">
        <v>28</v>
      </c>
      <c r="C84" s="19" t="s">
        <v>28</v>
      </c>
      <c r="D84" s="19" t="s">
        <v>28</v>
      </c>
      <c r="E84" s="11" t="s">
        <v>28</v>
      </c>
      <c r="F84" s="19" t="s">
        <v>28</v>
      </c>
    </row>
    <row r="85" spans="1:6" ht="12.75">
      <c r="A85" s="19" t="s">
        <v>28</v>
      </c>
      <c r="B85" s="11" t="s">
        <v>28</v>
      </c>
      <c r="C85" s="19" t="s">
        <v>28</v>
      </c>
      <c r="D85" s="19" t="s">
        <v>28</v>
      </c>
      <c r="E85" s="11" t="s">
        <v>28</v>
      </c>
      <c r="F85" s="19" t="s">
        <v>28</v>
      </c>
    </row>
    <row r="86" spans="1:6" ht="12.75">
      <c r="A86" s="19" t="s">
        <v>28</v>
      </c>
      <c r="B86" s="11" t="s">
        <v>28</v>
      </c>
      <c r="C86" s="19" t="s">
        <v>28</v>
      </c>
      <c r="D86" s="19" t="s">
        <v>28</v>
      </c>
      <c r="E86" s="11" t="s">
        <v>28</v>
      </c>
      <c r="F86" s="19" t="s">
        <v>28</v>
      </c>
    </row>
    <row r="87" spans="1:6" ht="12.75">
      <c r="A87" s="19" t="s">
        <v>28</v>
      </c>
      <c r="B87" s="11" t="s">
        <v>28</v>
      </c>
      <c r="C87" s="19" t="s">
        <v>28</v>
      </c>
      <c r="D87" s="19" t="s">
        <v>28</v>
      </c>
      <c r="E87" s="11" t="s">
        <v>28</v>
      </c>
      <c r="F87" s="19" t="s">
        <v>28</v>
      </c>
    </row>
    <row r="88" spans="1:6" ht="12.75">
      <c r="A88" s="19" t="s">
        <v>28</v>
      </c>
      <c r="B88" s="11" t="s">
        <v>28</v>
      </c>
      <c r="C88" s="19" t="s">
        <v>28</v>
      </c>
      <c r="D88" s="19" t="s">
        <v>28</v>
      </c>
      <c r="E88" s="11" t="s">
        <v>28</v>
      </c>
      <c r="F88" s="19" t="s">
        <v>28</v>
      </c>
    </row>
    <row r="89" spans="1:6" ht="12.75">
      <c r="A89" s="19" t="s">
        <v>28</v>
      </c>
      <c r="B89" s="11" t="s">
        <v>28</v>
      </c>
      <c r="C89" s="19" t="s">
        <v>28</v>
      </c>
      <c r="D89" s="19" t="s">
        <v>28</v>
      </c>
      <c r="E89" s="11" t="s">
        <v>28</v>
      </c>
      <c r="F89" s="19" t="s">
        <v>28</v>
      </c>
    </row>
    <row r="90" spans="1:6" ht="12.75">
      <c r="A90" s="19" t="s">
        <v>28</v>
      </c>
      <c r="B90" s="11" t="s">
        <v>28</v>
      </c>
      <c r="C90" s="19" t="s">
        <v>28</v>
      </c>
      <c r="D90" s="19" t="s">
        <v>28</v>
      </c>
      <c r="E90" s="11" t="s">
        <v>28</v>
      </c>
      <c r="F90" s="19" t="s">
        <v>28</v>
      </c>
    </row>
    <row r="91" spans="1:6" ht="12.75">
      <c r="A91" s="19" t="s">
        <v>28</v>
      </c>
      <c r="B91" s="11" t="s">
        <v>28</v>
      </c>
      <c r="C91" s="19" t="s">
        <v>28</v>
      </c>
      <c r="D91" s="19" t="s">
        <v>28</v>
      </c>
      <c r="E91" s="11" t="s">
        <v>28</v>
      </c>
      <c r="F91" s="19" t="s">
        <v>28</v>
      </c>
    </row>
    <row r="92" spans="1:6" ht="12.75">
      <c r="A92" s="19" t="s">
        <v>28</v>
      </c>
      <c r="B92" s="11" t="s">
        <v>28</v>
      </c>
      <c r="C92" s="19" t="s">
        <v>28</v>
      </c>
      <c r="D92" s="19" t="s">
        <v>28</v>
      </c>
      <c r="E92" s="11" t="s">
        <v>28</v>
      </c>
      <c r="F92" s="19" t="s">
        <v>28</v>
      </c>
    </row>
    <row r="93" spans="1:6" ht="12.75">
      <c r="A93" s="19" t="s">
        <v>28</v>
      </c>
      <c r="B93" s="11" t="s">
        <v>28</v>
      </c>
      <c r="C93" s="19" t="s">
        <v>28</v>
      </c>
      <c r="D93" s="19" t="s">
        <v>28</v>
      </c>
      <c r="E93" s="11" t="s">
        <v>28</v>
      </c>
      <c r="F93" s="19" t="s">
        <v>28</v>
      </c>
    </row>
    <row r="94" spans="1:6" ht="12.75">
      <c r="A94" s="19" t="s">
        <v>28</v>
      </c>
      <c r="B94" s="11" t="s">
        <v>28</v>
      </c>
      <c r="C94" s="19" t="s">
        <v>28</v>
      </c>
      <c r="D94" s="19" t="s">
        <v>28</v>
      </c>
      <c r="E94" s="11" t="s">
        <v>28</v>
      </c>
      <c r="F94" s="19" t="s">
        <v>28</v>
      </c>
    </row>
    <row r="95" spans="1:6" ht="12.75">
      <c r="A95" s="19" t="s">
        <v>28</v>
      </c>
      <c r="B95" s="11" t="s">
        <v>28</v>
      </c>
      <c r="C95" s="19" t="s">
        <v>28</v>
      </c>
      <c r="D95" s="19" t="s">
        <v>28</v>
      </c>
      <c r="E95" s="11" t="s">
        <v>28</v>
      </c>
      <c r="F95" s="19" t="s">
        <v>28</v>
      </c>
    </row>
    <row r="96" spans="1:6" ht="12.75">
      <c r="A96" s="19" t="s">
        <v>28</v>
      </c>
      <c r="B96" s="11" t="s">
        <v>28</v>
      </c>
      <c r="C96" s="19" t="s">
        <v>28</v>
      </c>
      <c r="D96" s="19" t="s">
        <v>28</v>
      </c>
      <c r="E96" s="11" t="s">
        <v>28</v>
      </c>
      <c r="F96" s="19" t="s">
        <v>28</v>
      </c>
    </row>
    <row r="97" spans="1:6" ht="12.75">
      <c r="A97" s="19" t="s">
        <v>28</v>
      </c>
      <c r="B97" s="11" t="s">
        <v>28</v>
      </c>
      <c r="C97" s="19" t="s">
        <v>28</v>
      </c>
      <c r="D97" s="19" t="s">
        <v>28</v>
      </c>
      <c r="E97" s="11" t="s">
        <v>28</v>
      </c>
      <c r="F97" s="19" t="s">
        <v>28</v>
      </c>
    </row>
    <row r="98" spans="1:6" ht="12.75">
      <c r="A98" s="19" t="s">
        <v>28</v>
      </c>
      <c r="B98" s="11" t="s">
        <v>28</v>
      </c>
      <c r="C98" s="19" t="s">
        <v>28</v>
      </c>
      <c r="D98" s="19" t="s">
        <v>28</v>
      </c>
      <c r="E98" s="11" t="s">
        <v>28</v>
      </c>
      <c r="F98" s="19" t="s">
        <v>28</v>
      </c>
    </row>
    <row r="99" spans="1:6" ht="12.75">
      <c r="A99" s="19" t="s">
        <v>28</v>
      </c>
      <c r="B99" s="11" t="s">
        <v>28</v>
      </c>
      <c r="C99" s="19" t="s">
        <v>28</v>
      </c>
      <c r="D99" s="19" t="s">
        <v>28</v>
      </c>
      <c r="E99" s="11" t="s">
        <v>28</v>
      </c>
      <c r="F99" s="19" t="s">
        <v>28</v>
      </c>
    </row>
    <row r="100" spans="1:6" ht="12.75">
      <c r="A100" s="19" t="s">
        <v>28</v>
      </c>
      <c r="B100" s="11" t="s">
        <v>28</v>
      </c>
      <c r="C100" s="19" t="s">
        <v>28</v>
      </c>
      <c r="D100" s="19" t="s">
        <v>28</v>
      </c>
      <c r="E100" s="11" t="s">
        <v>28</v>
      </c>
      <c r="F100" s="19" t="s">
        <v>28</v>
      </c>
    </row>
    <row r="101" spans="1:6" ht="12.75">
      <c r="A101" s="19" t="s">
        <v>28</v>
      </c>
      <c r="B101" s="11" t="s">
        <v>28</v>
      </c>
      <c r="C101" s="19" t="s">
        <v>28</v>
      </c>
      <c r="D101" s="19" t="s">
        <v>28</v>
      </c>
      <c r="E101" s="11" t="s">
        <v>28</v>
      </c>
      <c r="F101" s="19" t="s">
        <v>28</v>
      </c>
    </row>
    <row r="102" spans="1:6" ht="12.75">
      <c r="A102" s="19" t="s">
        <v>28</v>
      </c>
      <c r="B102" s="11" t="s">
        <v>28</v>
      </c>
      <c r="C102" s="19" t="s">
        <v>28</v>
      </c>
      <c r="D102" s="19" t="s">
        <v>28</v>
      </c>
      <c r="E102" s="11" t="s">
        <v>28</v>
      </c>
      <c r="F102" s="19" t="s">
        <v>28</v>
      </c>
    </row>
    <row r="103" spans="1:6" ht="12.75">
      <c r="A103" s="19" t="s">
        <v>28</v>
      </c>
      <c r="B103" s="11" t="s">
        <v>28</v>
      </c>
      <c r="C103" s="19" t="s">
        <v>28</v>
      </c>
      <c r="D103" s="19" t="s">
        <v>28</v>
      </c>
      <c r="E103" s="11" t="s">
        <v>28</v>
      </c>
      <c r="F103" s="19" t="s">
        <v>28</v>
      </c>
    </row>
    <row r="104" spans="1:6" ht="12.75">
      <c r="A104" s="19" t="s">
        <v>28</v>
      </c>
      <c r="B104" s="11" t="s">
        <v>28</v>
      </c>
      <c r="C104" s="19" t="s">
        <v>28</v>
      </c>
      <c r="D104" s="19" t="s">
        <v>28</v>
      </c>
      <c r="E104" s="11" t="s">
        <v>28</v>
      </c>
      <c r="F104" s="19" t="s">
        <v>28</v>
      </c>
    </row>
    <row r="105" spans="1:6" ht="12.75">
      <c r="A105" s="19" t="s">
        <v>28</v>
      </c>
      <c r="B105" s="11" t="s">
        <v>28</v>
      </c>
      <c r="C105" s="19" t="s">
        <v>28</v>
      </c>
      <c r="D105" s="19" t="s">
        <v>28</v>
      </c>
      <c r="E105" s="11" t="s">
        <v>28</v>
      </c>
      <c r="F105" s="19" t="s">
        <v>28</v>
      </c>
    </row>
    <row r="106" spans="1:6" ht="12.75">
      <c r="A106" s="19" t="s">
        <v>28</v>
      </c>
      <c r="B106" s="11" t="s">
        <v>28</v>
      </c>
      <c r="C106" s="19" t="s">
        <v>28</v>
      </c>
      <c r="D106" s="19" t="s">
        <v>28</v>
      </c>
      <c r="E106" s="11" t="s">
        <v>28</v>
      </c>
      <c r="F106" s="19" t="s">
        <v>28</v>
      </c>
    </row>
    <row r="107" spans="1:6" ht="12.75">
      <c r="A107" s="19" t="s">
        <v>28</v>
      </c>
      <c r="B107" s="11" t="s">
        <v>28</v>
      </c>
      <c r="C107" s="19" t="s">
        <v>28</v>
      </c>
      <c r="D107" s="19" t="s">
        <v>28</v>
      </c>
      <c r="E107" s="11" t="s">
        <v>28</v>
      </c>
      <c r="F107" s="19" t="s">
        <v>28</v>
      </c>
    </row>
    <row r="108" spans="1:6" ht="12.75">
      <c r="A108" s="19" t="s">
        <v>28</v>
      </c>
      <c r="B108" s="11" t="s">
        <v>28</v>
      </c>
      <c r="C108" s="19" t="s">
        <v>28</v>
      </c>
      <c r="D108" s="19" t="s">
        <v>28</v>
      </c>
      <c r="E108" s="11" t="s">
        <v>28</v>
      </c>
      <c r="F108" s="19" t="s">
        <v>28</v>
      </c>
    </row>
    <row r="109" spans="1:6" ht="12.75">
      <c r="A109" s="19" t="s">
        <v>28</v>
      </c>
      <c r="B109" s="11" t="s">
        <v>28</v>
      </c>
      <c r="C109" s="19" t="s">
        <v>28</v>
      </c>
      <c r="D109" s="19" t="s">
        <v>28</v>
      </c>
      <c r="E109" s="11" t="s">
        <v>28</v>
      </c>
      <c r="F109" s="19" t="s">
        <v>28</v>
      </c>
    </row>
    <row r="110" spans="1:8" ht="12.75">
      <c r="A110" s="19">
        <v>5</v>
      </c>
      <c r="B110" s="11">
        <v>2</v>
      </c>
      <c r="C110" s="19">
        <v>1</v>
      </c>
      <c r="D110" s="19">
        <v>2</v>
      </c>
      <c r="E110" s="11">
        <v>1</v>
      </c>
      <c r="F110" s="19">
        <v>1</v>
      </c>
      <c r="H110" s="19">
        <v>1546200</v>
      </c>
    </row>
    <row r="111" spans="1:6" ht="12.75">
      <c r="A111" s="19" t="s">
        <v>28</v>
      </c>
      <c r="B111" s="11" t="s">
        <v>28</v>
      </c>
      <c r="C111" s="19" t="s">
        <v>28</v>
      </c>
      <c r="D111" s="19" t="s">
        <v>28</v>
      </c>
      <c r="E111" s="11" t="s">
        <v>28</v>
      </c>
      <c r="F111" s="19" t="s">
        <v>28</v>
      </c>
    </row>
    <row r="112" spans="1:6" ht="12.75">
      <c r="A112" s="19" t="s">
        <v>28</v>
      </c>
      <c r="B112" s="11" t="s">
        <v>28</v>
      </c>
      <c r="C112" s="19" t="s">
        <v>28</v>
      </c>
      <c r="D112" s="19" t="s">
        <v>28</v>
      </c>
      <c r="E112" s="11" t="s">
        <v>28</v>
      </c>
      <c r="F112" s="19" t="s">
        <v>28</v>
      </c>
    </row>
    <row r="113" spans="1:6" ht="12.75">
      <c r="A113" s="19" t="s">
        <v>28</v>
      </c>
      <c r="B113" s="11" t="s">
        <v>28</v>
      </c>
      <c r="C113" s="19" t="s">
        <v>28</v>
      </c>
      <c r="D113" s="19" t="s">
        <v>28</v>
      </c>
      <c r="E113" s="11" t="s">
        <v>28</v>
      </c>
      <c r="F113" s="19" t="s">
        <v>28</v>
      </c>
    </row>
    <row r="114" spans="1:6" ht="12.75">
      <c r="A114" s="19" t="s">
        <v>28</v>
      </c>
      <c r="B114" s="11" t="s">
        <v>28</v>
      </c>
      <c r="C114" s="19" t="s">
        <v>28</v>
      </c>
      <c r="D114" s="19" t="s">
        <v>28</v>
      </c>
      <c r="E114" s="11" t="s">
        <v>28</v>
      </c>
      <c r="F114" s="19" t="s">
        <v>28</v>
      </c>
    </row>
    <row r="115" spans="1:6" ht="12.75">
      <c r="A115" s="19" t="s">
        <v>28</v>
      </c>
      <c r="B115" s="11" t="s">
        <v>28</v>
      </c>
      <c r="C115" s="19" t="s">
        <v>28</v>
      </c>
      <c r="D115" s="19" t="s">
        <v>28</v>
      </c>
      <c r="E115" s="11" t="s">
        <v>28</v>
      </c>
      <c r="F115" s="19" t="s">
        <v>28</v>
      </c>
    </row>
    <row r="116" spans="1:6" ht="12.75">
      <c r="A116" s="19" t="s">
        <v>28</v>
      </c>
      <c r="B116" s="11" t="s">
        <v>28</v>
      </c>
      <c r="C116" s="19" t="s">
        <v>28</v>
      </c>
      <c r="D116" s="19" t="s">
        <v>28</v>
      </c>
      <c r="E116" s="11" t="s">
        <v>28</v>
      </c>
      <c r="F116" s="19" t="s">
        <v>28</v>
      </c>
    </row>
    <row r="117" spans="1:6" ht="12.75">
      <c r="A117" s="19" t="s">
        <v>28</v>
      </c>
      <c r="B117" s="11" t="s">
        <v>28</v>
      </c>
      <c r="C117" s="19" t="s">
        <v>28</v>
      </c>
      <c r="D117" s="19" t="s">
        <v>28</v>
      </c>
      <c r="E117" s="11" t="s">
        <v>28</v>
      </c>
      <c r="F117" s="19" t="s">
        <v>28</v>
      </c>
    </row>
    <row r="118" spans="1:6" ht="12.75">
      <c r="A118" s="19" t="s">
        <v>28</v>
      </c>
      <c r="B118" s="11" t="s">
        <v>28</v>
      </c>
      <c r="C118" s="19" t="s">
        <v>28</v>
      </c>
      <c r="D118" s="19" t="s">
        <v>28</v>
      </c>
      <c r="E118" s="11" t="s">
        <v>28</v>
      </c>
      <c r="F118" s="19" t="s">
        <v>28</v>
      </c>
    </row>
    <row r="119" spans="1:6" ht="12.75">
      <c r="A119" s="19" t="s">
        <v>28</v>
      </c>
      <c r="B119" s="11" t="s">
        <v>28</v>
      </c>
      <c r="C119" s="19" t="s">
        <v>28</v>
      </c>
      <c r="D119" s="19" t="s">
        <v>28</v>
      </c>
      <c r="E119" s="11" t="s">
        <v>28</v>
      </c>
      <c r="F119" s="19" t="s">
        <v>28</v>
      </c>
    </row>
    <row r="120" spans="1:6" ht="12.75">
      <c r="A120" s="19" t="s">
        <v>28</v>
      </c>
      <c r="B120" s="11" t="s">
        <v>28</v>
      </c>
      <c r="C120" s="19" t="s">
        <v>28</v>
      </c>
      <c r="D120" s="19" t="s">
        <v>28</v>
      </c>
      <c r="E120" s="11" t="s">
        <v>28</v>
      </c>
      <c r="F120" s="19" t="s">
        <v>28</v>
      </c>
    </row>
    <row r="121" spans="1:6" ht="12.75">
      <c r="A121" s="19" t="s">
        <v>28</v>
      </c>
      <c r="B121" s="11" t="s">
        <v>28</v>
      </c>
      <c r="C121" s="19" t="s">
        <v>28</v>
      </c>
      <c r="D121" s="19" t="s">
        <v>28</v>
      </c>
      <c r="E121" s="11" t="s">
        <v>28</v>
      </c>
      <c r="F121" s="19" t="s">
        <v>28</v>
      </c>
    </row>
    <row r="122" spans="1:6" ht="12.75">
      <c r="A122" s="19" t="s">
        <v>28</v>
      </c>
      <c r="B122" s="11" t="s">
        <v>28</v>
      </c>
      <c r="C122" s="19" t="s">
        <v>28</v>
      </c>
      <c r="D122" s="19" t="s">
        <v>28</v>
      </c>
      <c r="E122" s="11" t="s">
        <v>28</v>
      </c>
      <c r="F122" s="19" t="s">
        <v>28</v>
      </c>
    </row>
    <row r="123" spans="1:6" ht="12.75">
      <c r="A123" s="19" t="s">
        <v>28</v>
      </c>
      <c r="B123" s="11" t="s">
        <v>28</v>
      </c>
      <c r="C123" s="19" t="s">
        <v>28</v>
      </c>
      <c r="D123" s="19" t="s">
        <v>28</v>
      </c>
      <c r="E123" s="11" t="s">
        <v>28</v>
      </c>
      <c r="F123" s="19" t="s">
        <v>28</v>
      </c>
    </row>
    <row r="124" spans="1:8" ht="12.75">
      <c r="A124" s="19">
        <v>1</v>
      </c>
      <c r="B124" s="11">
        <v>1</v>
      </c>
      <c r="C124" s="19">
        <v>1</v>
      </c>
      <c r="D124" s="19">
        <v>1</v>
      </c>
      <c r="E124" s="11">
        <v>1</v>
      </c>
      <c r="F124" s="19">
        <v>1</v>
      </c>
      <c r="H124" s="19">
        <v>1560006</v>
      </c>
    </row>
    <row r="125" spans="1:6" ht="12.75">
      <c r="A125" s="19" t="s">
        <v>28</v>
      </c>
      <c r="B125" s="11" t="s">
        <v>28</v>
      </c>
      <c r="C125" s="19" t="s">
        <v>28</v>
      </c>
      <c r="D125" s="19" t="s">
        <v>28</v>
      </c>
      <c r="E125" s="11" t="s">
        <v>28</v>
      </c>
      <c r="F125" s="19" t="s">
        <v>28</v>
      </c>
    </row>
    <row r="126" spans="1:6" ht="12.75">
      <c r="A126" s="19" t="s">
        <v>28</v>
      </c>
      <c r="B126" s="11" t="s">
        <v>28</v>
      </c>
      <c r="C126" s="19" t="s">
        <v>28</v>
      </c>
      <c r="D126" s="19" t="s">
        <v>28</v>
      </c>
      <c r="E126" s="11" t="s">
        <v>28</v>
      </c>
      <c r="F126" s="19" t="s">
        <v>28</v>
      </c>
    </row>
    <row r="127" spans="1:6" ht="12.75">
      <c r="A127" s="19" t="s">
        <v>28</v>
      </c>
      <c r="B127" s="11" t="s">
        <v>28</v>
      </c>
      <c r="C127" s="19" t="s">
        <v>28</v>
      </c>
      <c r="D127" s="19" t="s">
        <v>28</v>
      </c>
      <c r="E127" s="11" t="s">
        <v>28</v>
      </c>
      <c r="F127" s="19" t="s">
        <v>28</v>
      </c>
    </row>
    <row r="128" spans="1:6" ht="12.75">
      <c r="A128" s="19" t="s">
        <v>28</v>
      </c>
      <c r="B128" s="11" t="s">
        <v>28</v>
      </c>
      <c r="C128" s="19" t="s">
        <v>28</v>
      </c>
      <c r="D128" s="19" t="s">
        <v>28</v>
      </c>
      <c r="E128" s="11" t="s">
        <v>28</v>
      </c>
      <c r="F128" s="19" t="s">
        <v>28</v>
      </c>
    </row>
    <row r="129" spans="1:6" ht="12.75">
      <c r="A129" s="19" t="s">
        <v>28</v>
      </c>
      <c r="B129" s="11" t="s">
        <v>28</v>
      </c>
      <c r="C129" s="19" t="s">
        <v>28</v>
      </c>
      <c r="D129" s="19" t="s">
        <v>28</v>
      </c>
      <c r="E129" s="11" t="s">
        <v>28</v>
      </c>
      <c r="F129" s="19" t="s">
        <v>28</v>
      </c>
    </row>
    <row r="130" spans="1:6" ht="12.75">
      <c r="A130" s="19" t="s">
        <v>28</v>
      </c>
      <c r="B130" s="11" t="s">
        <v>28</v>
      </c>
      <c r="C130" s="19" t="s">
        <v>28</v>
      </c>
      <c r="D130" s="19" t="s">
        <v>28</v>
      </c>
      <c r="E130" s="11" t="s">
        <v>28</v>
      </c>
      <c r="F130" s="19" t="s">
        <v>28</v>
      </c>
    </row>
    <row r="131" spans="1:6" ht="12.75">
      <c r="A131" s="19" t="s">
        <v>28</v>
      </c>
      <c r="B131" s="11" t="s">
        <v>28</v>
      </c>
      <c r="C131" s="19" t="s">
        <v>28</v>
      </c>
      <c r="D131" s="19" t="s">
        <v>28</v>
      </c>
      <c r="E131" s="11" t="s">
        <v>28</v>
      </c>
      <c r="F131" s="19" t="s">
        <v>28</v>
      </c>
    </row>
    <row r="132" spans="1:6" ht="12.75">
      <c r="A132" s="19" t="s">
        <v>28</v>
      </c>
      <c r="B132" s="11" t="s">
        <v>28</v>
      </c>
      <c r="C132" s="19" t="s">
        <v>28</v>
      </c>
      <c r="D132" s="19" t="s">
        <v>28</v>
      </c>
      <c r="E132" s="11" t="s">
        <v>28</v>
      </c>
      <c r="F132" s="19" t="s">
        <v>28</v>
      </c>
    </row>
    <row r="133" spans="1:6" ht="12.75">
      <c r="A133" s="19" t="s">
        <v>28</v>
      </c>
      <c r="B133" s="11" t="s">
        <v>28</v>
      </c>
      <c r="C133" s="19" t="s">
        <v>28</v>
      </c>
      <c r="D133" s="19" t="s">
        <v>28</v>
      </c>
      <c r="E133" s="11" t="s">
        <v>28</v>
      </c>
      <c r="F133" s="19" t="s">
        <v>28</v>
      </c>
    </row>
    <row r="134" spans="1:6" ht="12.75">
      <c r="A134" s="19" t="s">
        <v>28</v>
      </c>
      <c r="B134" s="11" t="s">
        <v>28</v>
      </c>
      <c r="C134" s="19" t="s">
        <v>28</v>
      </c>
      <c r="D134" s="19" t="s">
        <v>28</v>
      </c>
      <c r="E134" s="11" t="s">
        <v>28</v>
      </c>
      <c r="F134" s="19" t="s">
        <v>28</v>
      </c>
    </row>
    <row r="135" spans="1:6" ht="12.75">
      <c r="A135" s="19" t="s">
        <v>28</v>
      </c>
      <c r="B135" s="11" t="s">
        <v>28</v>
      </c>
      <c r="C135" s="19" t="s">
        <v>28</v>
      </c>
      <c r="D135" s="19" t="s">
        <v>28</v>
      </c>
      <c r="E135" s="11" t="s">
        <v>28</v>
      </c>
      <c r="F135" s="19" t="s">
        <v>28</v>
      </c>
    </row>
    <row r="136" spans="1:6" ht="12.75">
      <c r="A136" s="19" t="s">
        <v>28</v>
      </c>
      <c r="B136" s="11" t="s">
        <v>28</v>
      </c>
      <c r="C136" s="19" t="s">
        <v>28</v>
      </c>
      <c r="D136" s="19" t="s">
        <v>28</v>
      </c>
      <c r="E136" s="11" t="s">
        <v>28</v>
      </c>
      <c r="F136" s="19" t="s">
        <v>28</v>
      </c>
    </row>
    <row r="137" spans="1:6" ht="12.75">
      <c r="A137" s="19" t="s">
        <v>28</v>
      </c>
      <c r="B137" s="11" t="s">
        <v>28</v>
      </c>
      <c r="C137" s="19" t="s">
        <v>28</v>
      </c>
      <c r="D137" s="19" t="s">
        <v>28</v>
      </c>
      <c r="E137" s="11" t="s">
        <v>28</v>
      </c>
      <c r="F137" s="19" t="s">
        <v>28</v>
      </c>
    </row>
    <row r="138" spans="1:6" ht="12.75">
      <c r="A138" s="19" t="s">
        <v>28</v>
      </c>
      <c r="B138" s="11" t="s">
        <v>28</v>
      </c>
      <c r="C138" s="19" t="s">
        <v>28</v>
      </c>
      <c r="D138" s="19" t="s">
        <v>28</v>
      </c>
      <c r="E138" s="11" t="s">
        <v>28</v>
      </c>
      <c r="F138" s="19" t="s">
        <v>28</v>
      </c>
    </row>
    <row r="139" spans="1:6" ht="12.75">
      <c r="A139" s="19" t="s">
        <v>28</v>
      </c>
      <c r="B139" s="11" t="s">
        <v>28</v>
      </c>
      <c r="C139" s="19" t="s">
        <v>28</v>
      </c>
      <c r="D139" s="19" t="s">
        <v>28</v>
      </c>
      <c r="E139" s="11" t="s">
        <v>28</v>
      </c>
      <c r="F139" s="19" t="s">
        <v>28</v>
      </c>
    </row>
    <row r="140" spans="1:6" ht="12.75">
      <c r="A140" s="19" t="s">
        <v>28</v>
      </c>
      <c r="B140" s="11" t="s">
        <v>28</v>
      </c>
      <c r="C140" s="19" t="s">
        <v>28</v>
      </c>
      <c r="D140" s="19" t="s">
        <v>28</v>
      </c>
      <c r="E140" s="11" t="s">
        <v>28</v>
      </c>
      <c r="F140" s="19" t="s">
        <v>28</v>
      </c>
    </row>
    <row r="141" spans="1:6" ht="12.75">
      <c r="A141" s="19" t="s">
        <v>28</v>
      </c>
      <c r="B141" s="11" t="s">
        <v>28</v>
      </c>
      <c r="C141" s="19" t="s">
        <v>28</v>
      </c>
      <c r="D141" s="19" t="s">
        <v>28</v>
      </c>
      <c r="E141" s="11" t="s">
        <v>28</v>
      </c>
      <c r="F141" s="19" t="s">
        <v>28</v>
      </c>
    </row>
    <row r="142" spans="1:6" ht="12.75">
      <c r="A142" s="19" t="s">
        <v>28</v>
      </c>
      <c r="B142" s="11" t="s">
        <v>28</v>
      </c>
      <c r="C142" s="19" t="s">
        <v>28</v>
      </c>
      <c r="D142" s="19" t="s">
        <v>28</v>
      </c>
      <c r="E142" s="11" t="s">
        <v>28</v>
      </c>
      <c r="F142" s="19" t="s">
        <v>28</v>
      </c>
    </row>
    <row r="143" spans="1:8" ht="12.75">
      <c r="A143" s="19">
        <v>4</v>
      </c>
      <c r="B143" s="11">
        <v>1</v>
      </c>
      <c r="C143" s="19">
        <v>1</v>
      </c>
      <c r="D143" s="19">
        <v>3</v>
      </c>
      <c r="E143" s="11">
        <v>1</v>
      </c>
      <c r="F143" s="19">
        <v>1</v>
      </c>
      <c r="H143" s="19">
        <v>1574587</v>
      </c>
    </row>
    <row r="144" spans="1:6" ht="12.75">
      <c r="A144" s="19" t="s">
        <v>28</v>
      </c>
      <c r="B144" s="11" t="s">
        <v>28</v>
      </c>
      <c r="C144" s="19" t="s">
        <v>28</v>
      </c>
      <c r="D144" s="19" t="s">
        <v>28</v>
      </c>
      <c r="E144" s="11" t="s">
        <v>28</v>
      </c>
      <c r="F144" s="19" t="s">
        <v>28</v>
      </c>
    </row>
    <row r="145" spans="1:6" ht="12.75">
      <c r="A145" s="19" t="s">
        <v>28</v>
      </c>
      <c r="B145" s="11" t="s">
        <v>28</v>
      </c>
      <c r="C145" s="19" t="s">
        <v>28</v>
      </c>
      <c r="D145" s="19" t="s">
        <v>28</v>
      </c>
      <c r="E145" s="11" t="s">
        <v>28</v>
      </c>
      <c r="F145" s="19" t="s">
        <v>28</v>
      </c>
    </row>
    <row r="146" spans="1:6" ht="12.75">
      <c r="A146" s="19" t="s">
        <v>28</v>
      </c>
      <c r="B146" s="11" t="s">
        <v>28</v>
      </c>
      <c r="C146" s="19" t="s">
        <v>28</v>
      </c>
      <c r="D146" s="19" t="s">
        <v>28</v>
      </c>
      <c r="E146" s="11" t="s">
        <v>28</v>
      </c>
      <c r="F146" s="19" t="s">
        <v>28</v>
      </c>
    </row>
    <row r="147" spans="1:6" ht="12.75">
      <c r="A147" s="19" t="s">
        <v>28</v>
      </c>
      <c r="B147" s="11" t="s">
        <v>28</v>
      </c>
      <c r="C147" s="19" t="s">
        <v>28</v>
      </c>
      <c r="D147" s="19" t="s">
        <v>28</v>
      </c>
      <c r="E147" s="11" t="s">
        <v>28</v>
      </c>
      <c r="F147" s="19" t="s">
        <v>28</v>
      </c>
    </row>
    <row r="148" spans="1:6" ht="12.75">
      <c r="A148" s="19" t="s">
        <v>28</v>
      </c>
      <c r="B148" s="11" t="s">
        <v>28</v>
      </c>
      <c r="C148" s="19" t="s">
        <v>28</v>
      </c>
      <c r="D148" s="19" t="s">
        <v>28</v>
      </c>
      <c r="E148" s="11" t="s">
        <v>28</v>
      </c>
      <c r="F148" s="19" t="s">
        <v>28</v>
      </c>
    </row>
    <row r="149" spans="1:6" ht="12.75">
      <c r="A149" s="19" t="s">
        <v>28</v>
      </c>
      <c r="B149" s="11" t="s">
        <v>28</v>
      </c>
      <c r="C149" s="19" t="s">
        <v>28</v>
      </c>
      <c r="D149" s="19" t="s">
        <v>28</v>
      </c>
      <c r="E149" s="11" t="s">
        <v>28</v>
      </c>
      <c r="F149" s="19" t="s">
        <v>28</v>
      </c>
    </row>
    <row r="150" spans="1:6" ht="12.75">
      <c r="A150" s="19" t="s">
        <v>28</v>
      </c>
      <c r="B150" s="11" t="s">
        <v>28</v>
      </c>
      <c r="C150" s="19" t="s">
        <v>28</v>
      </c>
      <c r="D150" s="19" t="s">
        <v>28</v>
      </c>
      <c r="E150" s="11" t="s">
        <v>28</v>
      </c>
      <c r="F150" s="19" t="s">
        <v>28</v>
      </c>
    </row>
    <row r="151" spans="1:6" ht="12.75">
      <c r="A151" s="19" t="s">
        <v>28</v>
      </c>
      <c r="B151" s="11" t="s">
        <v>28</v>
      </c>
      <c r="C151" s="19" t="s">
        <v>28</v>
      </c>
      <c r="D151" s="19" t="s">
        <v>28</v>
      </c>
      <c r="E151" s="11" t="s">
        <v>28</v>
      </c>
      <c r="F151" s="19" t="s">
        <v>28</v>
      </c>
    </row>
    <row r="152" spans="1:6" ht="12.75">
      <c r="A152" s="19" t="s">
        <v>28</v>
      </c>
      <c r="B152" s="11" t="s">
        <v>28</v>
      </c>
      <c r="C152" s="19" t="s">
        <v>28</v>
      </c>
      <c r="D152" s="19" t="s">
        <v>28</v>
      </c>
      <c r="E152" s="11" t="s">
        <v>28</v>
      </c>
      <c r="F152" s="19" t="s">
        <v>28</v>
      </c>
    </row>
    <row r="153" spans="1:6" ht="12.75">
      <c r="A153" s="19" t="s">
        <v>28</v>
      </c>
      <c r="B153" s="11" t="s">
        <v>28</v>
      </c>
      <c r="C153" s="19" t="s">
        <v>28</v>
      </c>
      <c r="D153" s="19" t="s">
        <v>28</v>
      </c>
      <c r="E153" s="11" t="s">
        <v>28</v>
      </c>
      <c r="F153" s="19" t="s">
        <v>28</v>
      </c>
    </row>
    <row r="154" spans="1:6" ht="12.75">
      <c r="A154" s="19" t="s">
        <v>28</v>
      </c>
      <c r="B154" s="11" t="s">
        <v>28</v>
      </c>
      <c r="C154" s="19" t="s">
        <v>28</v>
      </c>
      <c r="D154" s="19" t="s">
        <v>28</v>
      </c>
      <c r="E154" s="11" t="s">
        <v>28</v>
      </c>
      <c r="F154" s="19" t="s">
        <v>28</v>
      </c>
    </row>
    <row r="155" spans="1:8" ht="12.75">
      <c r="A155" s="19">
        <v>103</v>
      </c>
      <c r="B155" s="11">
        <v>120</v>
      </c>
      <c r="C155" s="19">
        <v>128</v>
      </c>
      <c r="D155" s="19">
        <v>34</v>
      </c>
      <c r="E155" s="11">
        <v>40</v>
      </c>
      <c r="F155" s="19">
        <v>44</v>
      </c>
      <c r="H155" s="19">
        <v>1576535</v>
      </c>
    </row>
    <row r="156" spans="1:8" ht="12.75">
      <c r="A156" s="19">
        <v>1</v>
      </c>
      <c r="B156" s="11">
        <v>9</v>
      </c>
      <c r="C156" s="19">
        <v>4</v>
      </c>
      <c r="D156" s="19">
        <v>1</v>
      </c>
      <c r="E156" s="11">
        <v>2</v>
      </c>
      <c r="F156" s="19">
        <v>1</v>
      </c>
      <c r="H156" s="19">
        <v>1578785</v>
      </c>
    </row>
    <row r="157" spans="1:6" ht="12.75">
      <c r="A157" s="19" t="s">
        <v>28</v>
      </c>
      <c r="B157" s="11" t="s">
        <v>28</v>
      </c>
      <c r="C157" s="19" t="s">
        <v>28</v>
      </c>
      <c r="D157" s="19" t="s">
        <v>28</v>
      </c>
      <c r="E157" s="11" t="s">
        <v>28</v>
      </c>
      <c r="F157" s="19" t="s">
        <v>28</v>
      </c>
    </row>
    <row r="158" spans="1:6" ht="12.75">
      <c r="A158" s="19" t="s">
        <v>28</v>
      </c>
      <c r="B158" s="11" t="s">
        <v>28</v>
      </c>
      <c r="C158" s="19" t="s">
        <v>28</v>
      </c>
      <c r="D158" s="19" t="s">
        <v>28</v>
      </c>
      <c r="E158" s="11" t="s">
        <v>28</v>
      </c>
      <c r="F158" s="19" t="s">
        <v>28</v>
      </c>
    </row>
    <row r="159" spans="1:6" ht="12.75">
      <c r="A159" s="19" t="s">
        <v>28</v>
      </c>
      <c r="B159" s="11" t="s">
        <v>28</v>
      </c>
      <c r="C159" s="19" t="s">
        <v>28</v>
      </c>
      <c r="D159" s="19" t="s">
        <v>28</v>
      </c>
      <c r="E159" s="11" t="s">
        <v>28</v>
      </c>
      <c r="F159" s="19" t="s">
        <v>28</v>
      </c>
    </row>
    <row r="160" spans="1:6" ht="12.75">
      <c r="A160" s="19" t="s">
        <v>28</v>
      </c>
      <c r="B160" s="11" t="s">
        <v>28</v>
      </c>
      <c r="C160" s="19" t="s">
        <v>28</v>
      </c>
      <c r="D160" s="19" t="s">
        <v>28</v>
      </c>
      <c r="E160" s="11" t="s">
        <v>28</v>
      </c>
      <c r="F160" s="19" t="s">
        <v>28</v>
      </c>
    </row>
    <row r="161" spans="1:6" ht="12.75">
      <c r="A161" s="19" t="s">
        <v>28</v>
      </c>
      <c r="B161" s="11" t="s">
        <v>28</v>
      </c>
      <c r="C161" s="19" t="s">
        <v>28</v>
      </c>
      <c r="D161" s="19" t="s">
        <v>28</v>
      </c>
      <c r="E161" s="11" t="s">
        <v>28</v>
      </c>
      <c r="F161" s="19" t="s">
        <v>28</v>
      </c>
    </row>
    <row r="162" spans="1:6" ht="12.75">
      <c r="A162" s="19" t="s">
        <v>28</v>
      </c>
      <c r="B162" s="11" t="s">
        <v>28</v>
      </c>
      <c r="C162" s="19" t="s">
        <v>28</v>
      </c>
      <c r="D162" s="19" t="s">
        <v>28</v>
      </c>
      <c r="E162" s="11" t="s">
        <v>28</v>
      </c>
      <c r="F162" s="19" t="s">
        <v>28</v>
      </c>
    </row>
    <row r="163" spans="1:6" ht="12.75">
      <c r="A163" s="19" t="s">
        <v>28</v>
      </c>
      <c r="B163" s="11" t="s">
        <v>28</v>
      </c>
      <c r="C163" s="19" t="s">
        <v>28</v>
      </c>
      <c r="D163" s="19" t="s">
        <v>28</v>
      </c>
      <c r="E163" s="11" t="s">
        <v>28</v>
      </c>
      <c r="F163" s="19" t="s">
        <v>28</v>
      </c>
    </row>
    <row r="164" spans="1:6" ht="12.75">
      <c r="A164" s="19" t="s">
        <v>28</v>
      </c>
      <c r="B164" s="11" t="s">
        <v>28</v>
      </c>
      <c r="C164" s="19" t="s">
        <v>28</v>
      </c>
      <c r="D164" s="19" t="s">
        <v>28</v>
      </c>
      <c r="E164" s="11" t="s">
        <v>28</v>
      </c>
      <c r="F164" s="19" t="s">
        <v>28</v>
      </c>
    </row>
    <row r="165" spans="1:6" ht="12.75">
      <c r="A165" s="19" t="s">
        <v>28</v>
      </c>
      <c r="B165" s="11" t="s">
        <v>28</v>
      </c>
      <c r="C165" s="19" t="s">
        <v>28</v>
      </c>
      <c r="D165" s="19" t="s">
        <v>28</v>
      </c>
      <c r="E165" s="11" t="s">
        <v>28</v>
      </c>
      <c r="F165" s="19" t="s">
        <v>28</v>
      </c>
    </row>
    <row r="166" spans="1:6" ht="12.75">
      <c r="A166" s="19" t="s">
        <v>28</v>
      </c>
      <c r="B166" s="11" t="s">
        <v>28</v>
      </c>
      <c r="C166" s="19" t="s">
        <v>28</v>
      </c>
      <c r="D166" s="19" t="s">
        <v>28</v>
      </c>
      <c r="E166" s="11" t="s">
        <v>28</v>
      </c>
      <c r="F166" s="19" t="s">
        <v>28</v>
      </c>
    </row>
    <row r="167" spans="1:6" ht="12.75">
      <c r="A167" s="19" t="s">
        <v>28</v>
      </c>
      <c r="B167" s="11" t="s">
        <v>28</v>
      </c>
      <c r="C167" s="19" t="s">
        <v>28</v>
      </c>
      <c r="D167" s="19" t="s">
        <v>28</v>
      </c>
      <c r="E167" s="11" t="s">
        <v>28</v>
      </c>
      <c r="F167" s="19" t="s">
        <v>28</v>
      </c>
    </row>
    <row r="168" spans="1:6" ht="12.75">
      <c r="A168" s="19" t="s">
        <v>28</v>
      </c>
      <c r="B168" s="11" t="s">
        <v>28</v>
      </c>
      <c r="C168" s="19" t="s">
        <v>28</v>
      </c>
      <c r="D168" s="19" t="s">
        <v>28</v>
      </c>
      <c r="E168" s="11" t="s">
        <v>28</v>
      </c>
      <c r="F168" s="19" t="s">
        <v>28</v>
      </c>
    </row>
    <row r="169" spans="1:6" ht="12.75">
      <c r="A169" s="19" t="s">
        <v>28</v>
      </c>
      <c r="B169" s="11" t="s">
        <v>28</v>
      </c>
      <c r="C169" s="19" t="s">
        <v>28</v>
      </c>
      <c r="D169" s="19" t="s">
        <v>28</v>
      </c>
      <c r="E169" s="11" t="s">
        <v>28</v>
      </c>
      <c r="F169" s="19" t="s">
        <v>28</v>
      </c>
    </row>
    <row r="170" spans="1:6" ht="12.75">
      <c r="A170" s="19" t="s">
        <v>28</v>
      </c>
      <c r="B170" s="11" t="s">
        <v>28</v>
      </c>
      <c r="C170" s="19" t="s">
        <v>28</v>
      </c>
      <c r="D170" s="19" t="s">
        <v>28</v>
      </c>
      <c r="E170" s="11" t="s">
        <v>28</v>
      </c>
      <c r="F170" s="19" t="s">
        <v>28</v>
      </c>
    </row>
    <row r="171" spans="1:6" ht="12.75">
      <c r="A171" s="19" t="s">
        <v>28</v>
      </c>
      <c r="B171" s="11" t="s">
        <v>28</v>
      </c>
      <c r="C171" s="19" t="s">
        <v>28</v>
      </c>
      <c r="D171" s="19" t="s">
        <v>28</v>
      </c>
      <c r="E171" s="11" t="s">
        <v>28</v>
      </c>
      <c r="F171" s="19" t="s">
        <v>28</v>
      </c>
    </row>
    <row r="172" spans="1:6" ht="12.75">
      <c r="A172" s="19" t="s">
        <v>28</v>
      </c>
      <c r="B172" s="11" t="s">
        <v>28</v>
      </c>
      <c r="C172" s="19" t="s">
        <v>28</v>
      </c>
      <c r="D172" s="19" t="s">
        <v>28</v>
      </c>
      <c r="E172" s="11" t="s">
        <v>28</v>
      </c>
      <c r="F172" s="19" t="s">
        <v>28</v>
      </c>
    </row>
    <row r="173" spans="1:6" ht="12.75">
      <c r="A173" s="19" t="s">
        <v>28</v>
      </c>
      <c r="B173" s="11" t="s">
        <v>28</v>
      </c>
      <c r="C173" s="19" t="s">
        <v>28</v>
      </c>
      <c r="D173" s="19" t="s">
        <v>28</v>
      </c>
      <c r="E173" s="11" t="s">
        <v>28</v>
      </c>
      <c r="F173" s="19" t="s">
        <v>28</v>
      </c>
    </row>
    <row r="174" spans="1:6" ht="12.75">
      <c r="A174" s="19" t="s">
        <v>28</v>
      </c>
      <c r="B174" s="11" t="s">
        <v>28</v>
      </c>
      <c r="C174" s="19" t="s">
        <v>28</v>
      </c>
      <c r="D174" s="19" t="s">
        <v>28</v>
      </c>
      <c r="E174" s="11" t="s">
        <v>28</v>
      </c>
      <c r="F174" s="19" t="s">
        <v>28</v>
      </c>
    </row>
    <row r="175" spans="1:6" ht="12.75">
      <c r="A175" s="19" t="s">
        <v>28</v>
      </c>
      <c r="B175" s="11" t="s">
        <v>28</v>
      </c>
      <c r="C175" s="19" t="s">
        <v>28</v>
      </c>
      <c r="D175" s="19" t="s">
        <v>28</v>
      </c>
      <c r="E175" s="11" t="s">
        <v>28</v>
      </c>
      <c r="F175" s="19" t="s">
        <v>28</v>
      </c>
    </row>
    <row r="176" spans="1:6" ht="12.75">
      <c r="A176" s="19" t="s">
        <v>28</v>
      </c>
      <c r="B176" s="11" t="s">
        <v>28</v>
      </c>
      <c r="C176" s="19" t="s">
        <v>28</v>
      </c>
      <c r="D176" s="19" t="s">
        <v>28</v>
      </c>
      <c r="E176" s="11" t="s">
        <v>28</v>
      </c>
      <c r="F176" s="19" t="s">
        <v>28</v>
      </c>
    </row>
    <row r="177" spans="1:6" ht="12.75">
      <c r="A177" s="19" t="s">
        <v>28</v>
      </c>
      <c r="B177" s="11" t="s">
        <v>28</v>
      </c>
      <c r="C177" s="19" t="s">
        <v>28</v>
      </c>
      <c r="D177" s="19" t="s">
        <v>28</v>
      </c>
      <c r="E177" s="11" t="s">
        <v>28</v>
      </c>
      <c r="F177" s="19" t="s">
        <v>28</v>
      </c>
    </row>
    <row r="178" spans="1:8" ht="12.75">
      <c r="A178" s="19">
        <v>7</v>
      </c>
      <c r="B178" s="11">
        <v>11</v>
      </c>
      <c r="C178" s="19">
        <v>9</v>
      </c>
      <c r="D178" s="19">
        <v>2</v>
      </c>
      <c r="E178" s="11">
        <v>2</v>
      </c>
      <c r="F178" s="19">
        <v>2</v>
      </c>
      <c r="H178" s="19">
        <v>1593375</v>
      </c>
    </row>
    <row r="179" spans="1:6" ht="12.75">
      <c r="A179" s="19" t="s">
        <v>28</v>
      </c>
      <c r="B179" s="11" t="s">
        <v>28</v>
      </c>
      <c r="C179" s="19" t="s">
        <v>28</v>
      </c>
      <c r="D179" s="19" t="s">
        <v>28</v>
      </c>
      <c r="E179" s="11" t="s">
        <v>28</v>
      </c>
      <c r="F179" s="19" t="s">
        <v>28</v>
      </c>
    </row>
    <row r="180" spans="1:6" ht="12.75">
      <c r="A180" s="19" t="s">
        <v>28</v>
      </c>
      <c r="B180" s="11" t="s">
        <v>28</v>
      </c>
      <c r="C180" s="19" t="s">
        <v>28</v>
      </c>
      <c r="D180" s="19" t="s">
        <v>28</v>
      </c>
      <c r="E180" s="11" t="s">
        <v>28</v>
      </c>
      <c r="F180" s="19" t="s">
        <v>28</v>
      </c>
    </row>
    <row r="181" spans="1:6" ht="12.75">
      <c r="A181" s="19" t="s">
        <v>28</v>
      </c>
      <c r="B181" s="11" t="s">
        <v>28</v>
      </c>
      <c r="C181" s="19" t="s">
        <v>28</v>
      </c>
      <c r="D181" s="19" t="s">
        <v>28</v>
      </c>
      <c r="E181" s="11" t="s">
        <v>28</v>
      </c>
      <c r="F181" s="19" t="s">
        <v>28</v>
      </c>
    </row>
    <row r="182" spans="1:6" ht="12.75">
      <c r="A182" s="19" t="s">
        <v>28</v>
      </c>
      <c r="B182" s="11" t="s">
        <v>28</v>
      </c>
      <c r="C182" s="19" t="s">
        <v>28</v>
      </c>
      <c r="D182" s="19" t="s">
        <v>28</v>
      </c>
      <c r="E182" s="11" t="s">
        <v>28</v>
      </c>
      <c r="F182" s="19" t="s">
        <v>28</v>
      </c>
    </row>
    <row r="183" spans="1:6" ht="12.75">
      <c r="A183" s="19" t="s">
        <v>28</v>
      </c>
      <c r="B183" s="11" t="s">
        <v>28</v>
      </c>
      <c r="C183" s="19" t="s">
        <v>28</v>
      </c>
      <c r="D183" s="19" t="s">
        <v>28</v>
      </c>
      <c r="E183" s="11" t="s">
        <v>28</v>
      </c>
      <c r="F183" s="19" t="s">
        <v>28</v>
      </c>
    </row>
    <row r="184" spans="1:6" ht="12.75">
      <c r="A184" s="19" t="s">
        <v>28</v>
      </c>
      <c r="B184" s="11" t="s">
        <v>28</v>
      </c>
      <c r="C184" s="19" t="s">
        <v>28</v>
      </c>
      <c r="D184" s="19" t="s">
        <v>28</v>
      </c>
      <c r="E184" s="11" t="s">
        <v>28</v>
      </c>
      <c r="F184" s="19" t="s">
        <v>28</v>
      </c>
    </row>
    <row r="185" spans="1:6" ht="12.75">
      <c r="A185" s="19" t="s">
        <v>28</v>
      </c>
      <c r="B185" s="11" t="s">
        <v>28</v>
      </c>
      <c r="C185" s="19" t="s">
        <v>28</v>
      </c>
      <c r="D185" s="19" t="s">
        <v>28</v>
      </c>
      <c r="E185" s="11" t="s">
        <v>28</v>
      </c>
      <c r="F185" s="19" t="s">
        <v>28</v>
      </c>
    </row>
    <row r="186" spans="1:6" ht="12.75">
      <c r="A186" s="19" t="s">
        <v>28</v>
      </c>
      <c r="B186" s="11" t="s">
        <v>28</v>
      </c>
      <c r="C186" s="19" t="s">
        <v>28</v>
      </c>
      <c r="D186" s="19" t="s">
        <v>28</v>
      </c>
      <c r="E186" s="11" t="s">
        <v>28</v>
      </c>
      <c r="F186" s="19" t="s">
        <v>28</v>
      </c>
    </row>
    <row r="187" spans="1:6" ht="12.75">
      <c r="A187" s="19" t="s">
        <v>28</v>
      </c>
      <c r="B187" s="11" t="s">
        <v>28</v>
      </c>
      <c r="C187" s="19" t="s">
        <v>28</v>
      </c>
      <c r="D187" s="19" t="s">
        <v>28</v>
      </c>
      <c r="E187" s="11" t="s">
        <v>28</v>
      </c>
      <c r="F187" s="19" t="s">
        <v>28</v>
      </c>
    </row>
    <row r="188" spans="1:6" ht="12.75">
      <c r="A188" s="19" t="s">
        <v>28</v>
      </c>
      <c r="B188" s="11" t="s">
        <v>28</v>
      </c>
      <c r="C188" s="19" t="s">
        <v>28</v>
      </c>
      <c r="D188" s="19" t="s">
        <v>28</v>
      </c>
      <c r="E188" s="11" t="s">
        <v>28</v>
      </c>
      <c r="F188" s="19" t="s">
        <v>28</v>
      </c>
    </row>
    <row r="189" spans="1:6" ht="12.75">
      <c r="A189" s="19" t="s">
        <v>28</v>
      </c>
      <c r="B189" s="11" t="s">
        <v>28</v>
      </c>
      <c r="C189" s="19" t="s">
        <v>28</v>
      </c>
      <c r="D189" s="19" t="s">
        <v>28</v>
      </c>
      <c r="E189" s="11" t="s">
        <v>28</v>
      </c>
      <c r="F189" s="19" t="s">
        <v>28</v>
      </c>
    </row>
    <row r="190" spans="1:6" ht="12.75">
      <c r="A190" s="19" t="s">
        <v>28</v>
      </c>
      <c r="B190" s="11" t="s">
        <v>28</v>
      </c>
      <c r="C190" s="19" t="s">
        <v>28</v>
      </c>
      <c r="D190" s="19" t="s">
        <v>28</v>
      </c>
      <c r="E190" s="11" t="s">
        <v>28</v>
      </c>
      <c r="F190" s="19" t="s">
        <v>28</v>
      </c>
    </row>
    <row r="191" spans="1:6" ht="12.75">
      <c r="A191" s="19" t="s">
        <v>28</v>
      </c>
      <c r="B191" s="11" t="s">
        <v>28</v>
      </c>
      <c r="C191" s="19" t="s">
        <v>28</v>
      </c>
      <c r="D191" s="19" t="s">
        <v>28</v>
      </c>
      <c r="E191" s="11" t="s">
        <v>28</v>
      </c>
      <c r="F191" s="19" t="s">
        <v>28</v>
      </c>
    </row>
    <row r="192" spans="1:6" ht="12.75">
      <c r="A192" s="19" t="s">
        <v>28</v>
      </c>
      <c r="B192" s="11" t="s">
        <v>28</v>
      </c>
      <c r="C192" s="19" t="s">
        <v>28</v>
      </c>
      <c r="D192" s="19" t="s">
        <v>28</v>
      </c>
      <c r="E192" s="11" t="s">
        <v>28</v>
      </c>
      <c r="F192" s="19" t="s">
        <v>28</v>
      </c>
    </row>
    <row r="193" spans="1:6" ht="12.75">
      <c r="A193" s="19" t="s">
        <v>28</v>
      </c>
      <c r="B193" s="11" t="s">
        <v>28</v>
      </c>
      <c r="C193" s="19" t="s">
        <v>28</v>
      </c>
      <c r="D193" s="19" t="s">
        <v>28</v>
      </c>
      <c r="E193" s="11" t="s">
        <v>28</v>
      </c>
      <c r="F193" s="19" t="s">
        <v>28</v>
      </c>
    </row>
    <row r="194" spans="1:6" ht="12.75">
      <c r="A194" s="19" t="s">
        <v>28</v>
      </c>
      <c r="B194" s="11" t="s">
        <v>28</v>
      </c>
      <c r="C194" s="19" t="s">
        <v>28</v>
      </c>
      <c r="D194" s="19" t="s">
        <v>28</v>
      </c>
      <c r="E194" s="11" t="s">
        <v>28</v>
      </c>
      <c r="F194" s="19" t="s">
        <v>28</v>
      </c>
    </row>
    <row r="195" spans="1:6" ht="12.75">
      <c r="A195" s="19" t="s">
        <v>28</v>
      </c>
      <c r="B195" s="11" t="s">
        <v>28</v>
      </c>
      <c r="C195" s="19" t="s">
        <v>28</v>
      </c>
      <c r="D195" s="19" t="s">
        <v>28</v>
      </c>
      <c r="E195" s="11" t="s">
        <v>28</v>
      </c>
      <c r="F195" s="19" t="s">
        <v>28</v>
      </c>
    </row>
    <row r="196" spans="1:6" ht="12.75">
      <c r="A196" s="19" t="s">
        <v>28</v>
      </c>
      <c r="B196" s="11" t="s">
        <v>28</v>
      </c>
      <c r="C196" s="19" t="s">
        <v>28</v>
      </c>
      <c r="D196" s="19" t="s">
        <v>28</v>
      </c>
      <c r="E196" s="11" t="s">
        <v>28</v>
      </c>
      <c r="F196" s="19" t="s">
        <v>28</v>
      </c>
    </row>
    <row r="197" spans="1:6" ht="12.75">
      <c r="A197" s="19" t="s">
        <v>28</v>
      </c>
      <c r="B197" s="11" t="s">
        <v>28</v>
      </c>
      <c r="C197" s="19" t="s">
        <v>28</v>
      </c>
      <c r="D197" s="19" t="s">
        <v>28</v>
      </c>
      <c r="E197" s="11" t="s">
        <v>28</v>
      </c>
      <c r="F197" s="19" t="s">
        <v>28</v>
      </c>
    </row>
    <row r="198" spans="1:6" ht="12.75">
      <c r="A198" s="19" t="s">
        <v>28</v>
      </c>
      <c r="B198" s="11" t="s">
        <v>28</v>
      </c>
      <c r="C198" s="19" t="s">
        <v>28</v>
      </c>
      <c r="D198" s="19" t="s">
        <v>28</v>
      </c>
      <c r="E198" s="11" t="s">
        <v>28</v>
      </c>
      <c r="F198" s="19" t="s">
        <v>28</v>
      </c>
    </row>
    <row r="199" spans="1:8" ht="12.75">
      <c r="A199" s="19">
        <v>5</v>
      </c>
      <c r="B199" s="11">
        <v>8</v>
      </c>
      <c r="C199" s="19">
        <v>94</v>
      </c>
      <c r="D199" s="19">
        <v>1</v>
      </c>
      <c r="E199" s="11">
        <v>1</v>
      </c>
      <c r="F199" s="19">
        <v>19</v>
      </c>
      <c r="H199" s="19">
        <v>1593464</v>
      </c>
    </row>
    <row r="200" spans="1:6" ht="12.75">
      <c r="A200" s="19" t="s">
        <v>28</v>
      </c>
      <c r="B200" s="11" t="s">
        <v>28</v>
      </c>
      <c r="C200" s="19" t="s">
        <v>28</v>
      </c>
      <c r="D200" s="19" t="s">
        <v>28</v>
      </c>
      <c r="E200" s="11" t="s">
        <v>28</v>
      </c>
      <c r="F200" s="19" t="s">
        <v>28</v>
      </c>
    </row>
    <row r="201" spans="1:6" ht="12.75">
      <c r="A201" s="19" t="s">
        <v>28</v>
      </c>
      <c r="B201" s="11" t="s">
        <v>28</v>
      </c>
      <c r="C201" s="19" t="s">
        <v>28</v>
      </c>
      <c r="D201" s="19" t="s">
        <v>28</v>
      </c>
      <c r="E201" s="11" t="s">
        <v>28</v>
      </c>
      <c r="F201" s="19" t="s">
        <v>28</v>
      </c>
    </row>
    <row r="202" spans="1:6" ht="12.75">
      <c r="A202" s="19" t="s">
        <v>28</v>
      </c>
      <c r="B202" s="11" t="s">
        <v>28</v>
      </c>
      <c r="C202" s="19" t="s">
        <v>28</v>
      </c>
      <c r="D202" s="19" t="s">
        <v>28</v>
      </c>
      <c r="E202" s="11" t="s">
        <v>28</v>
      </c>
      <c r="F202" s="19" t="s">
        <v>28</v>
      </c>
    </row>
    <row r="203" spans="1:6" ht="12.75">
      <c r="A203" s="19" t="s">
        <v>28</v>
      </c>
      <c r="B203" s="11" t="s">
        <v>28</v>
      </c>
      <c r="C203" s="19" t="s">
        <v>28</v>
      </c>
      <c r="D203" s="19" t="s">
        <v>28</v>
      </c>
      <c r="E203" s="11" t="s">
        <v>28</v>
      </c>
      <c r="F203" s="19" t="s">
        <v>28</v>
      </c>
    </row>
    <row r="204" spans="1:6" ht="12.75">
      <c r="A204" s="19" t="s">
        <v>28</v>
      </c>
      <c r="B204" s="11" t="s">
        <v>28</v>
      </c>
      <c r="C204" s="19" t="s">
        <v>28</v>
      </c>
      <c r="D204" s="19" t="s">
        <v>28</v>
      </c>
      <c r="E204" s="11" t="s">
        <v>28</v>
      </c>
      <c r="F204" s="19" t="s">
        <v>28</v>
      </c>
    </row>
    <row r="205" spans="1:6" ht="12.75">
      <c r="A205" s="19" t="s">
        <v>28</v>
      </c>
      <c r="B205" s="11" t="s">
        <v>28</v>
      </c>
      <c r="C205" s="19" t="s">
        <v>28</v>
      </c>
      <c r="D205" s="19" t="s">
        <v>28</v>
      </c>
      <c r="E205" s="11" t="s">
        <v>28</v>
      </c>
      <c r="F205" s="19" t="s">
        <v>28</v>
      </c>
    </row>
    <row r="206" spans="1:6" ht="12.75">
      <c r="A206" s="19" t="s">
        <v>28</v>
      </c>
      <c r="B206" s="11" t="s">
        <v>28</v>
      </c>
      <c r="C206" s="19" t="s">
        <v>28</v>
      </c>
      <c r="D206" s="19" t="s">
        <v>28</v>
      </c>
      <c r="E206" s="11" t="s">
        <v>28</v>
      </c>
      <c r="F206" s="19" t="s">
        <v>28</v>
      </c>
    </row>
    <row r="207" spans="1:6" ht="12.75">
      <c r="A207" s="19" t="s">
        <v>28</v>
      </c>
      <c r="B207" s="11" t="s">
        <v>28</v>
      </c>
      <c r="C207" s="19" t="s">
        <v>28</v>
      </c>
      <c r="D207" s="19" t="s">
        <v>28</v>
      </c>
      <c r="E207" s="11" t="s">
        <v>28</v>
      </c>
      <c r="F207" s="19" t="s">
        <v>28</v>
      </c>
    </row>
    <row r="208" spans="1:6" ht="12.75">
      <c r="A208" s="19" t="s">
        <v>28</v>
      </c>
      <c r="B208" s="11" t="s">
        <v>28</v>
      </c>
      <c r="C208" s="19" t="s">
        <v>28</v>
      </c>
      <c r="D208" s="19" t="s">
        <v>28</v>
      </c>
      <c r="E208" s="11" t="s">
        <v>28</v>
      </c>
      <c r="F208" s="19" t="s">
        <v>28</v>
      </c>
    </row>
    <row r="209" spans="1:6" ht="12.75">
      <c r="A209" s="19" t="s">
        <v>28</v>
      </c>
      <c r="B209" s="11" t="s">
        <v>28</v>
      </c>
      <c r="C209" s="19" t="s">
        <v>28</v>
      </c>
      <c r="D209" s="19" t="s">
        <v>28</v>
      </c>
      <c r="E209" s="11" t="s">
        <v>28</v>
      </c>
      <c r="F209" s="19" t="s">
        <v>28</v>
      </c>
    </row>
    <row r="210" spans="1:8" ht="12.75">
      <c r="A210" s="19">
        <v>151</v>
      </c>
      <c r="B210" s="11">
        <v>154</v>
      </c>
      <c r="C210" s="19">
        <v>157</v>
      </c>
      <c r="D210" s="19">
        <v>56</v>
      </c>
      <c r="E210" s="11">
        <v>55</v>
      </c>
      <c r="F210" s="19">
        <v>56</v>
      </c>
      <c r="H210" s="19">
        <v>1593526</v>
      </c>
    </row>
    <row r="211" spans="1:8" ht="12.75">
      <c r="A211" s="19">
        <v>476</v>
      </c>
      <c r="B211" s="11">
        <v>7</v>
      </c>
      <c r="C211" s="19">
        <v>10</v>
      </c>
      <c r="D211" s="19">
        <v>131</v>
      </c>
      <c r="E211" s="11">
        <v>2</v>
      </c>
      <c r="F211" s="19">
        <v>3</v>
      </c>
      <c r="H211" s="19">
        <v>1593543</v>
      </c>
    </row>
    <row r="212" spans="1:6" ht="12.75">
      <c r="A212" s="19" t="s">
        <v>28</v>
      </c>
      <c r="B212" s="11" t="s">
        <v>28</v>
      </c>
      <c r="C212" s="19" t="s">
        <v>28</v>
      </c>
      <c r="D212" s="19" t="s">
        <v>28</v>
      </c>
      <c r="E212" s="11" t="s">
        <v>28</v>
      </c>
      <c r="F212" s="19" t="s">
        <v>28</v>
      </c>
    </row>
    <row r="213" spans="1:6" ht="12.75">
      <c r="A213" s="19" t="s">
        <v>28</v>
      </c>
      <c r="B213" s="11" t="s">
        <v>28</v>
      </c>
      <c r="C213" s="19" t="s">
        <v>28</v>
      </c>
      <c r="D213" s="19" t="s">
        <v>28</v>
      </c>
      <c r="E213" s="11" t="s">
        <v>28</v>
      </c>
      <c r="F213" s="19" t="s">
        <v>28</v>
      </c>
    </row>
    <row r="214" spans="1:6" ht="12.75">
      <c r="A214" s="19" t="s">
        <v>28</v>
      </c>
      <c r="B214" s="11" t="s">
        <v>28</v>
      </c>
      <c r="C214" s="19" t="s">
        <v>28</v>
      </c>
      <c r="D214" s="19" t="s">
        <v>28</v>
      </c>
      <c r="E214" s="11" t="s">
        <v>28</v>
      </c>
      <c r="F214" s="19" t="s">
        <v>28</v>
      </c>
    </row>
    <row r="215" spans="1:6" ht="12.75">
      <c r="A215" s="19" t="s">
        <v>28</v>
      </c>
      <c r="B215" s="11" t="s">
        <v>28</v>
      </c>
      <c r="C215" s="19" t="s">
        <v>28</v>
      </c>
      <c r="D215" s="19" t="s">
        <v>28</v>
      </c>
      <c r="E215" s="11" t="s">
        <v>28</v>
      </c>
      <c r="F215" s="19" t="s">
        <v>28</v>
      </c>
    </row>
    <row r="216" spans="1:6" ht="12.75">
      <c r="A216" s="19" t="s">
        <v>28</v>
      </c>
      <c r="B216" s="11" t="s">
        <v>28</v>
      </c>
      <c r="C216" s="19" t="s">
        <v>28</v>
      </c>
      <c r="D216" s="19" t="s">
        <v>28</v>
      </c>
      <c r="E216" s="11" t="s">
        <v>28</v>
      </c>
      <c r="F216" s="19" t="s">
        <v>28</v>
      </c>
    </row>
    <row r="217" spans="1:6" ht="12.75">
      <c r="A217" s="19" t="s">
        <v>28</v>
      </c>
      <c r="B217" s="11" t="s">
        <v>28</v>
      </c>
      <c r="C217" s="19" t="s">
        <v>28</v>
      </c>
      <c r="D217" s="19" t="s">
        <v>28</v>
      </c>
      <c r="E217" s="11" t="s">
        <v>28</v>
      </c>
      <c r="F217" s="19" t="s">
        <v>28</v>
      </c>
    </row>
    <row r="218" spans="1:6" ht="12.75">
      <c r="A218" s="19" t="s">
        <v>28</v>
      </c>
      <c r="B218" s="11" t="s">
        <v>28</v>
      </c>
      <c r="C218" s="19" t="s">
        <v>28</v>
      </c>
      <c r="D218" s="19" t="s">
        <v>28</v>
      </c>
      <c r="E218" s="11" t="s">
        <v>28</v>
      </c>
      <c r="F218" s="19" t="s">
        <v>28</v>
      </c>
    </row>
    <row r="219" spans="1:6" ht="12.75">
      <c r="A219" s="19" t="s">
        <v>28</v>
      </c>
      <c r="B219" s="11" t="s">
        <v>28</v>
      </c>
      <c r="C219" s="19" t="s">
        <v>28</v>
      </c>
      <c r="D219" s="19" t="s">
        <v>28</v>
      </c>
      <c r="E219" s="11" t="s">
        <v>28</v>
      </c>
      <c r="F219" s="19" t="s">
        <v>28</v>
      </c>
    </row>
    <row r="220" spans="1:6" ht="12.75">
      <c r="A220" s="19" t="s">
        <v>28</v>
      </c>
      <c r="B220" s="11" t="s">
        <v>28</v>
      </c>
      <c r="C220" s="19" t="s">
        <v>28</v>
      </c>
      <c r="D220" s="19" t="s">
        <v>28</v>
      </c>
      <c r="E220" s="11" t="s">
        <v>28</v>
      </c>
      <c r="F220" s="19" t="s">
        <v>28</v>
      </c>
    </row>
    <row r="221" spans="1:6" ht="12.75">
      <c r="A221" s="19" t="s">
        <v>28</v>
      </c>
      <c r="B221" s="11" t="s">
        <v>28</v>
      </c>
      <c r="C221" s="19" t="s">
        <v>28</v>
      </c>
      <c r="D221" s="19" t="s">
        <v>28</v>
      </c>
      <c r="E221" s="11" t="s">
        <v>28</v>
      </c>
      <c r="F221" s="19" t="s">
        <v>28</v>
      </c>
    </row>
    <row r="222" spans="1:6" ht="12.75">
      <c r="A222" s="19" t="s">
        <v>28</v>
      </c>
      <c r="B222" s="11" t="s">
        <v>28</v>
      </c>
      <c r="C222" s="19" t="s">
        <v>28</v>
      </c>
      <c r="D222" s="19" t="s">
        <v>28</v>
      </c>
      <c r="E222" s="11" t="s">
        <v>28</v>
      </c>
      <c r="F222" s="19" t="s">
        <v>28</v>
      </c>
    </row>
    <row r="223" spans="1:6" ht="12.75">
      <c r="A223" s="19" t="s">
        <v>28</v>
      </c>
      <c r="B223" s="11" t="s">
        <v>28</v>
      </c>
      <c r="C223" s="19" t="s">
        <v>28</v>
      </c>
      <c r="D223" s="19" t="s">
        <v>28</v>
      </c>
      <c r="E223" s="11" t="s">
        <v>28</v>
      </c>
      <c r="F223" s="19" t="s">
        <v>28</v>
      </c>
    </row>
    <row r="224" spans="1:8" ht="12.75">
      <c r="A224" s="19">
        <v>29</v>
      </c>
      <c r="B224" s="11">
        <v>21</v>
      </c>
      <c r="C224" s="19">
        <v>11</v>
      </c>
      <c r="D224" s="19">
        <v>8</v>
      </c>
      <c r="E224" s="11">
        <v>9</v>
      </c>
      <c r="F224" s="19">
        <v>7</v>
      </c>
      <c r="H224" s="19">
        <v>1593735</v>
      </c>
    </row>
    <row r="225" spans="1:6" ht="12.75">
      <c r="A225" s="19" t="s">
        <v>28</v>
      </c>
      <c r="B225" s="11" t="s">
        <v>28</v>
      </c>
      <c r="C225" s="19" t="s">
        <v>28</v>
      </c>
      <c r="D225" s="19" t="s">
        <v>28</v>
      </c>
      <c r="E225" s="11" t="s">
        <v>28</v>
      </c>
      <c r="F225" s="19" t="s">
        <v>28</v>
      </c>
    </row>
    <row r="226" spans="1:6" ht="12.75">
      <c r="A226" s="19" t="s">
        <v>28</v>
      </c>
      <c r="B226" s="11" t="s">
        <v>28</v>
      </c>
      <c r="C226" s="19" t="s">
        <v>28</v>
      </c>
      <c r="D226" s="19" t="s">
        <v>28</v>
      </c>
      <c r="E226" s="11" t="s">
        <v>28</v>
      </c>
      <c r="F226" s="19" t="s">
        <v>28</v>
      </c>
    </row>
    <row r="227" spans="1:6" ht="12.75">
      <c r="A227" s="19" t="s">
        <v>28</v>
      </c>
      <c r="B227" s="11" t="s">
        <v>28</v>
      </c>
      <c r="C227" s="19" t="s">
        <v>28</v>
      </c>
      <c r="D227" s="19" t="s">
        <v>28</v>
      </c>
      <c r="E227" s="11" t="s">
        <v>28</v>
      </c>
      <c r="F227" s="19" t="s">
        <v>28</v>
      </c>
    </row>
    <row r="228" spans="1:8" ht="12.75">
      <c r="A228" s="19">
        <v>4</v>
      </c>
      <c r="B228" s="11">
        <v>2</v>
      </c>
      <c r="C228" s="19">
        <v>2</v>
      </c>
      <c r="D228" s="19">
        <v>2</v>
      </c>
      <c r="E228" s="11">
        <v>1</v>
      </c>
      <c r="F228" s="19">
        <v>1</v>
      </c>
      <c r="H228" s="19">
        <v>1594234</v>
      </c>
    </row>
    <row r="229" spans="1:6" ht="12.75">
      <c r="A229" s="19" t="s">
        <v>28</v>
      </c>
      <c r="B229" s="11" t="s">
        <v>28</v>
      </c>
      <c r="C229" s="19" t="s">
        <v>28</v>
      </c>
      <c r="D229" s="19" t="s">
        <v>28</v>
      </c>
      <c r="E229" s="11" t="s">
        <v>28</v>
      </c>
      <c r="F229" s="19" t="s">
        <v>28</v>
      </c>
    </row>
    <row r="230" spans="1:6" ht="12.75">
      <c r="A230" s="19" t="s">
        <v>28</v>
      </c>
      <c r="B230" s="11" t="s">
        <v>28</v>
      </c>
      <c r="C230" s="19" t="s">
        <v>28</v>
      </c>
      <c r="D230" s="19" t="s">
        <v>28</v>
      </c>
      <c r="E230" s="11" t="s">
        <v>28</v>
      </c>
      <c r="F230" s="19" t="s">
        <v>28</v>
      </c>
    </row>
    <row r="231" spans="1:6" ht="12.75">
      <c r="A231" s="19" t="s">
        <v>28</v>
      </c>
      <c r="B231" s="11" t="s">
        <v>28</v>
      </c>
      <c r="C231" s="19" t="s">
        <v>28</v>
      </c>
      <c r="D231" s="19" t="s">
        <v>28</v>
      </c>
      <c r="E231" s="11" t="s">
        <v>28</v>
      </c>
      <c r="F231" s="19" t="s">
        <v>28</v>
      </c>
    </row>
    <row r="232" spans="1:6" ht="12.75">
      <c r="A232" s="19" t="s">
        <v>28</v>
      </c>
      <c r="B232" s="11" t="s">
        <v>28</v>
      </c>
      <c r="C232" s="19" t="s">
        <v>28</v>
      </c>
      <c r="D232" s="19" t="s">
        <v>28</v>
      </c>
      <c r="E232" s="11" t="s">
        <v>28</v>
      </c>
      <c r="F232" s="19" t="s">
        <v>28</v>
      </c>
    </row>
    <row r="233" spans="1:6" ht="12.75">
      <c r="A233" s="19" t="s">
        <v>28</v>
      </c>
      <c r="B233" s="11" t="s">
        <v>28</v>
      </c>
      <c r="C233" s="19" t="s">
        <v>28</v>
      </c>
      <c r="D233" s="19" t="s">
        <v>28</v>
      </c>
      <c r="E233" s="11" t="s">
        <v>28</v>
      </c>
      <c r="F233" s="19" t="s">
        <v>28</v>
      </c>
    </row>
    <row r="234" spans="1:6" ht="12.75">
      <c r="A234" s="19" t="s">
        <v>28</v>
      </c>
      <c r="B234" s="11" t="s">
        <v>28</v>
      </c>
      <c r="C234" s="19" t="s">
        <v>28</v>
      </c>
      <c r="D234" s="19" t="s">
        <v>28</v>
      </c>
      <c r="E234" s="11" t="s">
        <v>28</v>
      </c>
      <c r="F234" s="19" t="s">
        <v>28</v>
      </c>
    </row>
    <row r="235" spans="1:6" ht="12.75">
      <c r="A235" s="19" t="s">
        <v>28</v>
      </c>
      <c r="B235" s="11" t="s">
        <v>28</v>
      </c>
      <c r="C235" s="19" t="s">
        <v>28</v>
      </c>
      <c r="D235" s="19" t="s">
        <v>28</v>
      </c>
      <c r="E235" s="11" t="s">
        <v>28</v>
      </c>
      <c r="F235" s="19" t="s">
        <v>28</v>
      </c>
    </row>
    <row r="236" spans="1:6" ht="12.75">
      <c r="A236" s="19" t="s">
        <v>28</v>
      </c>
      <c r="B236" s="11" t="s">
        <v>28</v>
      </c>
      <c r="C236" s="19" t="s">
        <v>28</v>
      </c>
      <c r="D236" s="19" t="s">
        <v>28</v>
      </c>
      <c r="E236" s="11" t="s">
        <v>28</v>
      </c>
      <c r="F236" s="19" t="s">
        <v>28</v>
      </c>
    </row>
    <row r="237" spans="1:6" ht="12.75">
      <c r="A237" s="19" t="s">
        <v>28</v>
      </c>
      <c r="B237" s="11" t="s">
        <v>28</v>
      </c>
      <c r="C237" s="19" t="s">
        <v>28</v>
      </c>
      <c r="D237" s="19" t="s">
        <v>28</v>
      </c>
      <c r="E237" s="11" t="s">
        <v>28</v>
      </c>
      <c r="F237" s="19" t="s">
        <v>28</v>
      </c>
    </row>
    <row r="238" spans="1:6" ht="12.75">
      <c r="A238" s="19" t="s">
        <v>28</v>
      </c>
      <c r="B238" s="11" t="s">
        <v>28</v>
      </c>
      <c r="C238" s="19" t="s">
        <v>28</v>
      </c>
      <c r="D238" s="19" t="s">
        <v>28</v>
      </c>
      <c r="E238" s="11" t="s">
        <v>28</v>
      </c>
      <c r="F238" s="19" t="s">
        <v>28</v>
      </c>
    </row>
    <row r="239" spans="1:6" ht="12.75">
      <c r="A239" s="19" t="s">
        <v>28</v>
      </c>
      <c r="B239" s="11" t="s">
        <v>28</v>
      </c>
      <c r="C239" s="19" t="s">
        <v>28</v>
      </c>
      <c r="D239" s="19" t="s">
        <v>28</v>
      </c>
      <c r="E239" s="11" t="s">
        <v>28</v>
      </c>
      <c r="F239" s="19" t="s">
        <v>28</v>
      </c>
    </row>
    <row r="240" spans="1:6" ht="12.75">
      <c r="A240" s="19" t="s">
        <v>28</v>
      </c>
      <c r="B240" s="11" t="s">
        <v>28</v>
      </c>
      <c r="C240" s="19" t="s">
        <v>28</v>
      </c>
      <c r="D240" s="19" t="s">
        <v>28</v>
      </c>
      <c r="E240" s="11" t="s">
        <v>28</v>
      </c>
      <c r="F240" s="19" t="s">
        <v>28</v>
      </c>
    </row>
    <row r="241" spans="1:6" ht="12.75">
      <c r="A241" s="19" t="s">
        <v>28</v>
      </c>
      <c r="B241" s="11" t="s">
        <v>28</v>
      </c>
      <c r="C241" s="19" t="s">
        <v>28</v>
      </c>
      <c r="D241" s="19" t="s">
        <v>28</v>
      </c>
      <c r="E241" s="11" t="s">
        <v>28</v>
      </c>
      <c r="F241" s="19" t="s">
        <v>28</v>
      </c>
    </row>
    <row r="242" spans="1:6" ht="12.75">
      <c r="A242" s="19" t="s">
        <v>28</v>
      </c>
      <c r="B242" s="11" t="s">
        <v>28</v>
      </c>
      <c r="C242" s="19" t="s">
        <v>28</v>
      </c>
      <c r="D242" s="19" t="s">
        <v>28</v>
      </c>
      <c r="E242" s="11" t="s">
        <v>28</v>
      </c>
      <c r="F242" s="19" t="s">
        <v>28</v>
      </c>
    </row>
    <row r="243" spans="1:6" ht="12.75">
      <c r="A243" s="19" t="s">
        <v>28</v>
      </c>
      <c r="B243" s="11" t="s">
        <v>28</v>
      </c>
      <c r="C243" s="19" t="s">
        <v>28</v>
      </c>
      <c r="D243" s="19" t="s">
        <v>28</v>
      </c>
      <c r="E243" s="11" t="s">
        <v>28</v>
      </c>
      <c r="F243" s="19" t="s">
        <v>28</v>
      </c>
    </row>
    <row r="244" spans="1:6" ht="12.75">
      <c r="A244" s="19" t="s">
        <v>28</v>
      </c>
      <c r="B244" s="11" t="s">
        <v>28</v>
      </c>
      <c r="C244" s="19" t="s">
        <v>28</v>
      </c>
      <c r="D244" s="19" t="s">
        <v>28</v>
      </c>
      <c r="E244" s="11" t="s">
        <v>28</v>
      </c>
      <c r="F244" s="19" t="s">
        <v>28</v>
      </c>
    </row>
    <row r="245" spans="1:8" ht="12.75">
      <c r="A245" s="19">
        <v>3</v>
      </c>
      <c r="B245" s="11">
        <v>2</v>
      </c>
      <c r="C245" s="19">
        <v>1</v>
      </c>
      <c r="D245" s="19">
        <v>1</v>
      </c>
      <c r="E245" s="11">
        <v>1</v>
      </c>
      <c r="F245" s="19">
        <v>1</v>
      </c>
      <c r="H245" s="19">
        <v>1599024</v>
      </c>
    </row>
    <row r="246" spans="1:6" ht="12.75">
      <c r="A246" s="19" t="s">
        <v>28</v>
      </c>
      <c r="B246" s="11" t="s">
        <v>28</v>
      </c>
      <c r="C246" s="19" t="s">
        <v>28</v>
      </c>
      <c r="D246" s="19" t="s">
        <v>28</v>
      </c>
      <c r="E246" s="11" t="s">
        <v>28</v>
      </c>
      <c r="F246" s="19" t="s">
        <v>28</v>
      </c>
    </row>
    <row r="247" spans="1:6" ht="12.75">
      <c r="A247" s="19" t="s">
        <v>28</v>
      </c>
      <c r="B247" s="11" t="s">
        <v>28</v>
      </c>
      <c r="C247" s="19" t="s">
        <v>28</v>
      </c>
      <c r="D247" s="19" t="s">
        <v>28</v>
      </c>
      <c r="E247" s="11" t="s">
        <v>28</v>
      </c>
      <c r="F247" s="19" t="s">
        <v>28</v>
      </c>
    </row>
    <row r="248" spans="1:6" ht="12.75">
      <c r="A248" s="19" t="s">
        <v>28</v>
      </c>
      <c r="B248" s="11" t="s">
        <v>28</v>
      </c>
      <c r="C248" s="19" t="s">
        <v>28</v>
      </c>
      <c r="D248" s="19" t="s">
        <v>28</v>
      </c>
      <c r="E248" s="11" t="s">
        <v>28</v>
      </c>
      <c r="F248" s="19" t="s">
        <v>28</v>
      </c>
    </row>
    <row r="249" spans="1:6" ht="12.75">
      <c r="A249" s="19" t="s">
        <v>28</v>
      </c>
      <c r="B249" s="11" t="s">
        <v>28</v>
      </c>
      <c r="C249" s="19" t="s">
        <v>28</v>
      </c>
      <c r="D249" s="19" t="s">
        <v>28</v>
      </c>
      <c r="E249" s="11" t="s">
        <v>28</v>
      </c>
      <c r="F249" s="19" t="s">
        <v>28</v>
      </c>
    </row>
    <row r="250" spans="1:6" ht="12.75">
      <c r="A250" s="19" t="s">
        <v>28</v>
      </c>
      <c r="B250" s="11" t="s">
        <v>28</v>
      </c>
      <c r="C250" s="19" t="s">
        <v>28</v>
      </c>
      <c r="D250" s="19" t="s">
        <v>28</v>
      </c>
      <c r="E250" s="11" t="s">
        <v>28</v>
      </c>
      <c r="F250" s="19" t="s">
        <v>28</v>
      </c>
    </row>
    <row r="251" spans="1:6" ht="12.75">
      <c r="A251" s="19" t="s">
        <v>28</v>
      </c>
      <c r="B251" s="11" t="s">
        <v>28</v>
      </c>
      <c r="C251" s="19" t="s">
        <v>28</v>
      </c>
      <c r="D251" s="19" t="s">
        <v>28</v>
      </c>
      <c r="E251" s="11" t="s">
        <v>28</v>
      </c>
      <c r="F251" s="19" t="s">
        <v>28</v>
      </c>
    </row>
    <row r="252" spans="1:6" ht="12.75">
      <c r="A252" s="19" t="s">
        <v>28</v>
      </c>
      <c r="B252" s="11" t="s">
        <v>28</v>
      </c>
      <c r="C252" s="19" t="s">
        <v>28</v>
      </c>
      <c r="D252" s="19" t="s">
        <v>28</v>
      </c>
      <c r="E252" s="11" t="s">
        <v>28</v>
      </c>
      <c r="F252" s="19" t="s">
        <v>28</v>
      </c>
    </row>
    <row r="253" spans="1:6" ht="12.75">
      <c r="A253" s="19" t="s">
        <v>28</v>
      </c>
      <c r="B253" s="11" t="s">
        <v>28</v>
      </c>
      <c r="C253" s="19" t="s">
        <v>28</v>
      </c>
      <c r="D253" s="19" t="s">
        <v>28</v>
      </c>
      <c r="E253" s="11" t="s">
        <v>28</v>
      </c>
      <c r="F253" s="19" t="s">
        <v>28</v>
      </c>
    </row>
    <row r="254" spans="1:6" ht="12.75">
      <c r="A254" s="19" t="s">
        <v>28</v>
      </c>
      <c r="B254" s="11" t="s">
        <v>28</v>
      </c>
      <c r="C254" s="19" t="s">
        <v>28</v>
      </c>
      <c r="D254" s="19" t="s">
        <v>28</v>
      </c>
      <c r="E254" s="11" t="s">
        <v>28</v>
      </c>
      <c r="F254" s="19" t="s">
        <v>28</v>
      </c>
    </row>
    <row r="255" spans="1:6" ht="12.75">
      <c r="A255" s="19" t="s">
        <v>28</v>
      </c>
      <c r="B255" s="11" t="s">
        <v>28</v>
      </c>
      <c r="C255" s="19" t="s">
        <v>28</v>
      </c>
      <c r="D255" s="19" t="s">
        <v>28</v>
      </c>
      <c r="E255" s="11" t="s">
        <v>28</v>
      </c>
      <c r="F255" s="19" t="s">
        <v>28</v>
      </c>
    </row>
    <row r="256" spans="1:8" ht="12.75">
      <c r="A256" s="19">
        <v>1</v>
      </c>
      <c r="B256" s="11">
        <v>1</v>
      </c>
      <c r="C256" s="19">
        <v>1</v>
      </c>
      <c r="D256" s="19">
        <v>1</v>
      </c>
      <c r="E256" s="11">
        <v>1</v>
      </c>
      <c r="F256" s="19">
        <v>1</v>
      </c>
      <c r="H256" s="19">
        <v>1608486</v>
      </c>
    </row>
    <row r="257" spans="1:6" ht="12.75">
      <c r="A257" s="19" t="s">
        <v>28</v>
      </c>
      <c r="B257" s="11" t="s">
        <v>28</v>
      </c>
      <c r="C257" s="19" t="s">
        <v>28</v>
      </c>
      <c r="D257" s="19" t="s">
        <v>28</v>
      </c>
      <c r="E257" s="11" t="s">
        <v>28</v>
      </c>
      <c r="F257" s="19" t="s">
        <v>28</v>
      </c>
    </row>
    <row r="258" spans="1:6" ht="12.75">
      <c r="A258" s="19" t="s">
        <v>28</v>
      </c>
      <c r="B258" s="11" t="s">
        <v>28</v>
      </c>
      <c r="C258" s="19" t="s">
        <v>28</v>
      </c>
      <c r="D258" s="19" t="s">
        <v>28</v>
      </c>
      <c r="E258" s="11" t="s">
        <v>28</v>
      </c>
      <c r="F258" s="19" t="s">
        <v>28</v>
      </c>
    </row>
    <row r="259" spans="1:6" ht="12.75">
      <c r="A259" s="19" t="s">
        <v>28</v>
      </c>
      <c r="B259" s="11" t="s">
        <v>28</v>
      </c>
      <c r="C259" s="19" t="s">
        <v>28</v>
      </c>
      <c r="D259" s="19" t="s">
        <v>28</v>
      </c>
      <c r="E259" s="11" t="s">
        <v>28</v>
      </c>
      <c r="F259" s="19" t="s">
        <v>28</v>
      </c>
    </row>
    <row r="260" spans="1:6" ht="12.75">
      <c r="A260" s="19" t="s">
        <v>28</v>
      </c>
      <c r="B260" s="11" t="s">
        <v>28</v>
      </c>
      <c r="C260" s="19" t="s">
        <v>28</v>
      </c>
      <c r="D260" s="19" t="s">
        <v>28</v>
      </c>
      <c r="E260" s="11" t="s">
        <v>28</v>
      </c>
      <c r="F260" s="19" t="s">
        <v>28</v>
      </c>
    </row>
    <row r="261" spans="1:6" ht="12.75">
      <c r="A261" s="19" t="s">
        <v>28</v>
      </c>
      <c r="B261" s="11" t="s">
        <v>28</v>
      </c>
      <c r="C261" s="19" t="s">
        <v>28</v>
      </c>
      <c r="D261" s="19" t="s">
        <v>28</v>
      </c>
      <c r="E261" s="11" t="s">
        <v>28</v>
      </c>
      <c r="F261" s="19" t="s">
        <v>28</v>
      </c>
    </row>
    <row r="262" spans="1:8" ht="12.75">
      <c r="A262" s="19">
        <v>1</v>
      </c>
      <c r="B262" s="11">
        <v>1</v>
      </c>
      <c r="C262" s="19">
        <v>1</v>
      </c>
      <c r="D262" s="19">
        <v>1</v>
      </c>
      <c r="E262" s="11">
        <v>1</v>
      </c>
      <c r="F262" s="19">
        <v>1</v>
      </c>
      <c r="H262" s="19">
        <v>1608948</v>
      </c>
    </row>
    <row r="263" spans="1:8" ht="12.75">
      <c r="A263" s="19">
        <v>1</v>
      </c>
      <c r="B263" s="11">
        <v>1</v>
      </c>
      <c r="C263" s="19">
        <v>1</v>
      </c>
      <c r="D263" s="19">
        <v>1</v>
      </c>
      <c r="E263" s="11">
        <v>1</v>
      </c>
      <c r="F263" s="19">
        <v>1</v>
      </c>
      <c r="H263" s="19">
        <v>1611766</v>
      </c>
    </row>
    <row r="264" spans="1:6" ht="12.75">
      <c r="A264" s="19" t="s">
        <v>28</v>
      </c>
      <c r="B264" s="11" t="s">
        <v>28</v>
      </c>
      <c r="C264" s="19" t="s">
        <v>28</v>
      </c>
      <c r="D264" s="19" t="s">
        <v>28</v>
      </c>
      <c r="E264" s="11" t="s">
        <v>28</v>
      </c>
      <c r="F264" s="19" t="s">
        <v>28</v>
      </c>
    </row>
    <row r="265" spans="1:6" ht="12.75">
      <c r="A265" s="19" t="s">
        <v>28</v>
      </c>
      <c r="B265" s="11" t="s">
        <v>28</v>
      </c>
      <c r="C265" s="19" t="s">
        <v>28</v>
      </c>
      <c r="D265" s="19" t="s">
        <v>28</v>
      </c>
      <c r="E265" s="11" t="s">
        <v>28</v>
      </c>
      <c r="F265" s="19" t="s">
        <v>28</v>
      </c>
    </row>
    <row r="266" spans="1:6" ht="12.75">
      <c r="A266" s="19" t="s">
        <v>28</v>
      </c>
      <c r="B266" s="11" t="s">
        <v>28</v>
      </c>
      <c r="C266" s="19" t="s">
        <v>28</v>
      </c>
      <c r="D266" s="19" t="s">
        <v>28</v>
      </c>
      <c r="E266" s="11" t="s">
        <v>28</v>
      </c>
      <c r="F266" s="19" t="s">
        <v>28</v>
      </c>
    </row>
    <row r="267" spans="1:6" ht="12.75">
      <c r="A267" s="19" t="s">
        <v>28</v>
      </c>
      <c r="B267" s="11" t="s">
        <v>28</v>
      </c>
      <c r="C267" s="19" t="s">
        <v>28</v>
      </c>
      <c r="D267" s="19" t="s">
        <v>28</v>
      </c>
      <c r="E267" s="11" t="s">
        <v>28</v>
      </c>
      <c r="F267" s="19" t="s">
        <v>28</v>
      </c>
    </row>
    <row r="268" spans="1:6" ht="12.75">
      <c r="A268" s="19" t="s">
        <v>28</v>
      </c>
      <c r="B268" s="11" t="s">
        <v>28</v>
      </c>
      <c r="C268" s="19" t="s">
        <v>28</v>
      </c>
      <c r="D268" s="19" t="s">
        <v>28</v>
      </c>
      <c r="E268" s="11" t="s">
        <v>28</v>
      </c>
      <c r="F268" s="19" t="s">
        <v>28</v>
      </c>
    </row>
    <row r="269" spans="1:6" ht="12.75">
      <c r="A269" s="19" t="s">
        <v>28</v>
      </c>
      <c r="B269" s="11" t="s">
        <v>28</v>
      </c>
      <c r="C269" s="19" t="s">
        <v>28</v>
      </c>
      <c r="D269" s="19" t="s">
        <v>28</v>
      </c>
      <c r="E269" s="11" t="s">
        <v>28</v>
      </c>
      <c r="F269" s="19" t="s">
        <v>28</v>
      </c>
    </row>
    <row r="270" spans="1:6" ht="12.75">
      <c r="A270" s="19" t="s">
        <v>28</v>
      </c>
      <c r="B270" s="11" t="s">
        <v>28</v>
      </c>
      <c r="C270" s="19" t="s">
        <v>28</v>
      </c>
      <c r="D270" s="19" t="s">
        <v>28</v>
      </c>
      <c r="E270" s="11" t="s">
        <v>28</v>
      </c>
      <c r="F270" s="19" t="s">
        <v>28</v>
      </c>
    </row>
    <row r="271" spans="1:6" ht="12.75">
      <c r="A271" s="19" t="s">
        <v>28</v>
      </c>
      <c r="B271" s="11" t="s">
        <v>28</v>
      </c>
      <c r="C271" s="19" t="s">
        <v>28</v>
      </c>
      <c r="D271" s="19" t="s">
        <v>28</v>
      </c>
      <c r="E271" s="11" t="s">
        <v>28</v>
      </c>
      <c r="F271" s="19" t="s">
        <v>28</v>
      </c>
    </row>
    <row r="272" spans="1:6" ht="12.75">
      <c r="A272" s="19" t="s">
        <v>28</v>
      </c>
      <c r="B272" s="11" t="s">
        <v>28</v>
      </c>
      <c r="C272" s="19" t="s">
        <v>28</v>
      </c>
      <c r="D272" s="19" t="s">
        <v>28</v>
      </c>
      <c r="E272" s="11" t="s">
        <v>28</v>
      </c>
      <c r="F272" s="19" t="s">
        <v>28</v>
      </c>
    </row>
    <row r="273" spans="1:6" ht="12.75">
      <c r="A273" s="19" t="s">
        <v>28</v>
      </c>
      <c r="B273" s="11" t="s">
        <v>28</v>
      </c>
      <c r="C273" s="19" t="s">
        <v>28</v>
      </c>
      <c r="D273" s="19" t="s">
        <v>28</v>
      </c>
      <c r="E273" s="11" t="s">
        <v>28</v>
      </c>
      <c r="F273" s="19" t="s">
        <v>28</v>
      </c>
    </row>
    <row r="274" spans="1:8" ht="12.75">
      <c r="A274" s="19">
        <v>117</v>
      </c>
      <c r="B274" s="11">
        <v>74</v>
      </c>
      <c r="C274" s="19">
        <v>21</v>
      </c>
      <c r="D274" s="19">
        <v>34</v>
      </c>
      <c r="E274" s="11">
        <v>24</v>
      </c>
      <c r="F274" s="19">
        <v>4</v>
      </c>
      <c r="H274" s="19">
        <v>1628053</v>
      </c>
    </row>
    <row r="275" spans="1:6" ht="12.75">
      <c r="A275" s="19" t="s">
        <v>28</v>
      </c>
      <c r="B275" s="11" t="s">
        <v>28</v>
      </c>
      <c r="C275" s="19" t="s">
        <v>28</v>
      </c>
      <c r="D275" s="19" t="s">
        <v>28</v>
      </c>
      <c r="E275" s="11" t="s">
        <v>28</v>
      </c>
      <c r="F275" s="19" t="s">
        <v>28</v>
      </c>
    </row>
    <row r="276" spans="1:6" ht="12.75">
      <c r="A276" s="19" t="s">
        <v>28</v>
      </c>
      <c r="B276" s="11" t="s">
        <v>28</v>
      </c>
      <c r="C276" s="19" t="s">
        <v>28</v>
      </c>
      <c r="D276" s="19" t="s">
        <v>28</v>
      </c>
      <c r="E276" s="11" t="s">
        <v>28</v>
      </c>
      <c r="F276" s="19" t="s">
        <v>28</v>
      </c>
    </row>
    <row r="277" spans="1:6" ht="12.75">
      <c r="A277" s="19" t="s">
        <v>28</v>
      </c>
      <c r="B277" s="11" t="s">
        <v>28</v>
      </c>
      <c r="C277" s="19" t="s">
        <v>28</v>
      </c>
      <c r="D277" s="19" t="s">
        <v>28</v>
      </c>
      <c r="E277" s="11" t="s">
        <v>28</v>
      </c>
      <c r="F277" s="19" t="s">
        <v>28</v>
      </c>
    </row>
    <row r="278" spans="1:6" ht="12.75">
      <c r="A278" s="19" t="s">
        <v>28</v>
      </c>
      <c r="B278" s="11" t="s">
        <v>28</v>
      </c>
      <c r="C278" s="19" t="s">
        <v>28</v>
      </c>
      <c r="D278" s="19" t="s">
        <v>28</v>
      </c>
      <c r="E278" s="11" t="s">
        <v>28</v>
      </c>
      <c r="F278" s="19" t="s">
        <v>28</v>
      </c>
    </row>
    <row r="279" spans="1:6" ht="12.75">
      <c r="A279" s="19" t="s">
        <v>28</v>
      </c>
      <c r="B279" s="11" t="s">
        <v>28</v>
      </c>
      <c r="C279" s="19" t="s">
        <v>28</v>
      </c>
      <c r="D279" s="19" t="s">
        <v>28</v>
      </c>
      <c r="E279" s="11" t="s">
        <v>28</v>
      </c>
      <c r="F279" s="19" t="s">
        <v>28</v>
      </c>
    </row>
    <row r="280" spans="1:6" ht="12.75">
      <c r="A280" s="19" t="s">
        <v>28</v>
      </c>
      <c r="B280" s="11" t="s">
        <v>28</v>
      </c>
      <c r="C280" s="19" t="s">
        <v>28</v>
      </c>
      <c r="D280" s="19" t="s">
        <v>28</v>
      </c>
      <c r="E280" s="11" t="s">
        <v>28</v>
      </c>
      <c r="F280" s="19" t="s">
        <v>28</v>
      </c>
    </row>
    <row r="281" spans="1:6" ht="12.75">
      <c r="A281" s="19" t="s">
        <v>28</v>
      </c>
      <c r="B281" s="11" t="s">
        <v>28</v>
      </c>
      <c r="C281" s="19" t="s">
        <v>28</v>
      </c>
      <c r="D281" s="19" t="s">
        <v>28</v>
      </c>
      <c r="E281" s="11" t="s">
        <v>28</v>
      </c>
      <c r="F281" s="19" t="s">
        <v>28</v>
      </c>
    </row>
    <row r="282" spans="1:6" ht="12.75">
      <c r="A282" s="19" t="s">
        <v>28</v>
      </c>
      <c r="B282" s="11" t="s">
        <v>28</v>
      </c>
      <c r="C282" s="19" t="s">
        <v>28</v>
      </c>
      <c r="D282" s="19" t="s">
        <v>28</v>
      </c>
      <c r="E282" s="11" t="s">
        <v>28</v>
      </c>
      <c r="F282" s="19" t="s">
        <v>28</v>
      </c>
    </row>
    <row r="283" spans="1:8" ht="12.75">
      <c r="A283" s="19">
        <v>1</v>
      </c>
      <c r="B283" s="11">
        <v>1</v>
      </c>
      <c r="C283" s="19">
        <v>1</v>
      </c>
      <c r="D283" s="19">
        <v>1</v>
      </c>
      <c r="E283" s="11">
        <v>1</v>
      </c>
      <c r="F283" s="19">
        <v>1</v>
      </c>
      <c r="H283" s="19">
        <v>1638642</v>
      </c>
    </row>
    <row r="284" spans="1:6" ht="12.75">
      <c r="A284" s="19" t="s">
        <v>28</v>
      </c>
      <c r="B284" s="11" t="s">
        <v>28</v>
      </c>
      <c r="C284" s="19" t="s">
        <v>28</v>
      </c>
      <c r="D284" s="19" t="s">
        <v>28</v>
      </c>
      <c r="E284" s="11" t="s">
        <v>28</v>
      </c>
      <c r="F284" s="19" t="s">
        <v>28</v>
      </c>
    </row>
    <row r="285" spans="1:6" ht="12.75">
      <c r="A285" s="19" t="s">
        <v>28</v>
      </c>
      <c r="B285" s="11" t="s">
        <v>28</v>
      </c>
      <c r="C285" s="19" t="s">
        <v>28</v>
      </c>
      <c r="D285" s="19" t="s">
        <v>28</v>
      </c>
      <c r="E285" s="11" t="s">
        <v>28</v>
      </c>
      <c r="F285" s="19" t="s">
        <v>28</v>
      </c>
    </row>
    <row r="286" spans="1:6" ht="12.75">
      <c r="A286" s="19" t="s">
        <v>28</v>
      </c>
      <c r="B286" s="11" t="s">
        <v>28</v>
      </c>
      <c r="C286" s="19" t="s">
        <v>28</v>
      </c>
      <c r="D286" s="19" t="s">
        <v>28</v>
      </c>
      <c r="E286" s="11" t="s">
        <v>28</v>
      </c>
      <c r="F286" s="19" t="s">
        <v>28</v>
      </c>
    </row>
    <row r="287" spans="1:6" ht="12.75">
      <c r="A287" s="19" t="s">
        <v>28</v>
      </c>
      <c r="B287" s="11" t="s">
        <v>28</v>
      </c>
      <c r="C287" s="19" t="s">
        <v>28</v>
      </c>
      <c r="D287" s="19" t="s">
        <v>28</v>
      </c>
      <c r="E287" s="11" t="s">
        <v>28</v>
      </c>
      <c r="F287" s="19" t="s">
        <v>28</v>
      </c>
    </row>
    <row r="288" spans="1:6" ht="12.75">
      <c r="A288" s="19" t="s">
        <v>28</v>
      </c>
      <c r="B288" s="11" t="s">
        <v>28</v>
      </c>
      <c r="C288" s="19" t="s">
        <v>28</v>
      </c>
      <c r="D288" s="19" t="s">
        <v>28</v>
      </c>
      <c r="E288" s="11" t="s">
        <v>28</v>
      </c>
      <c r="F288" s="19" t="s">
        <v>28</v>
      </c>
    </row>
    <row r="289" spans="1:6" ht="12.75">
      <c r="A289" s="19" t="s">
        <v>28</v>
      </c>
      <c r="B289" s="11" t="s">
        <v>28</v>
      </c>
      <c r="C289" s="19" t="s">
        <v>28</v>
      </c>
      <c r="D289" s="19" t="s">
        <v>28</v>
      </c>
      <c r="E289" s="11" t="s">
        <v>28</v>
      </c>
      <c r="F289" s="19" t="s">
        <v>28</v>
      </c>
    </row>
    <row r="290" spans="1:6" ht="12.75">
      <c r="A290" s="19" t="s">
        <v>28</v>
      </c>
      <c r="B290" s="11" t="s">
        <v>28</v>
      </c>
      <c r="C290" s="19" t="s">
        <v>28</v>
      </c>
      <c r="D290" s="19" t="s">
        <v>28</v>
      </c>
      <c r="E290" s="11" t="s">
        <v>28</v>
      </c>
      <c r="F290" s="19" t="s">
        <v>28</v>
      </c>
    </row>
    <row r="291" spans="1:6" ht="12.75">
      <c r="A291" s="19" t="s">
        <v>28</v>
      </c>
      <c r="B291" s="11" t="s">
        <v>28</v>
      </c>
      <c r="C291" s="19" t="s">
        <v>28</v>
      </c>
      <c r="D291" s="19" t="s">
        <v>28</v>
      </c>
      <c r="E291" s="11" t="s">
        <v>28</v>
      </c>
      <c r="F291" s="19" t="s">
        <v>28</v>
      </c>
    </row>
    <row r="292" spans="1:6" ht="12.75">
      <c r="A292" s="19" t="s">
        <v>28</v>
      </c>
      <c r="B292" s="11" t="s">
        <v>28</v>
      </c>
      <c r="C292" s="19" t="s">
        <v>28</v>
      </c>
      <c r="D292" s="19" t="s">
        <v>28</v>
      </c>
      <c r="E292" s="11" t="s">
        <v>28</v>
      </c>
      <c r="F292" s="19" t="s">
        <v>28</v>
      </c>
    </row>
    <row r="293" spans="1:6" ht="12.75">
      <c r="A293" s="19" t="s">
        <v>28</v>
      </c>
      <c r="B293" s="11" t="s">
        <v>28</v>
      </c>
      <c r="C293" s="19" t="s">
        <v>28</v>
      </c>
      <c r="D293" s="19" t="s">
        <v>28</v>
      </c>
      <c r="E293" s="11" t="s">
        <v>28</v>
      </c>
      <c r="F293" s="19" t="s">
        <v>28</v>
      </c>
    </row>
    <row r="294" spans="1:6" ht="12.75">
      <c r="A294" s="19" t="s">
        <v>28</v>
      </c>
      <c r="B294" s="11" t="s">
        <v>28</v>
      </c>
      <c r="C294" s="19" t="s">
        <v>28</v>
      </c>
      <c r="D294" s="19" t="s">
        <v>28</v>
      </c>
      <c r="E294" s="11" t="s">
        <v>28</v>
      </c>
      <c r="F294" s="19" t="s">
        <v>28</v>
      </c>
    </row>
    <row r="295" spans="1:6" ht="12.75">
      <c r="A295" s="19" t="s">
        <v>28</v>
      </c>
      <c r="B295" s="11" t="s">
        <v>28</v>
      </c>
      <c r="C295" s="19" t="s">
        <v>28</v>
      </c>
      <c r="D295" s="19" t="s">
        <v>28</v>
      </c>
      <c r="E295" s="11" t="s">
        <v>28</v>
      </c>
      <c r="F295" s="19" t="s">
        <v>28</v>
      </c>
    </row>
    <row r="296" spans="1:6" ht="12.75">
      <c r="A296" s="19" t="s">
        <v>28</v>
      </c>
      <c r="B296" s="11" t="s">
        <v>28</v>
      </c>
      <c r="C296" s="19" t="s">
        <v>28</v>
      </c>
      <c r="D296" s="19" t="s">
        <v>28</v>
      </c>
      <c r="E296" s="11" t="s">
        <v>28</v>
      </c>
      <c r="F296" s="19" t="s">
        <v>28</v>
      </c>
    </row>
    <row r="297" spans="1:6" ht="12.75">
      <c r="A297" s="19" t="s">
        <v>28</v>
      </c>
      <c r="B297" s="11" t="s">
        <v>28</v>
      </c>
      <c r="C297" s="19" t="s">
        <v>28</v>
      </c>
      <c r="D297" s="19" t="s">
        <v>28</v>
      </c>
      <c r="E297" s="11" t="s">
        <v>28</v>
      </c>
      <c r="F297" s="19" t="s">
        <v>28</v>
      </c>
    </row>
    <row r="298" spans="1:6" ht="12.75">
      <c r="A298" s="19" t="s">
        <v>28</v>
      </c>
      <c r="B298" s="11" t="s">
        <v>28</v>
      </c>
      <c r="C298" s="19" t="s">
        <v>28</v>
      </c>
      <c r="D298" s="19" t="s">
        <v>28</v>
      </c>
      <c r="E298" s="11" t="s">
        <v>28</v>
      </c>
      <c r="F298" s="19" t="s">
        <v>28</v>
      </c>
    </row>
    <row r="299" spans="1:6" ht="12.75">
      <c r="A299" s="19" t="s">
        <v>28</v>
      </c>
      <c r="B299" s="11" t="s">
        <v>28</v>
      </c>
      <c r="C299" s="19" t="s">
        <v>28</v>
      </c>
      <c r="D299" s="19" t="s">
        <v>28</v>
      </c>
      <c r="E299" s="11" t="s">
        <v>28</v>
      </c>
      <c r="F299" s="19" t="s">
        <v>28</v>
      </c>
    </row>
    <row r="300" spans="1:6" ht="12.75">
      <c r="A300" s="19" t="s">
        <v>28</v>
      </c>
      <c r="B300" s="11" t="s">
        <v>28</v>
      </c>
      <c r="C300" s="19" t="s">
        <v>28</v>
      </c>
      <c r="D300" s="19" t="s">
        <v>28</v>
      </c>
      <c r="E300" s="11" t="s">
        <v>28</v>
      </c>
      <c r="F300" s="19" t="s">
        <v>28</v>
      </c>
    </row>
    <row r="301" spans="1:6" ht="12.75">
      <c r="A301" s="19" t="s">
        <v>28</v>
      </c>
      <c r="B301" s="11" t="s">
        <v>28</v>
      </c>
      <c r="C301" s="19" t="s">
        <v>28</v>
      </c>
      <c r="D301" s="19" t="s">
        <v>28</v>
      </c>
      <c r="E301" s="11" t="s">
        <v>28</v>
      </c>
      <c r="F301" s="19" t="s">
        <v>28</v>
      </c>
    </row>
    <row r="302" spans="1:8" ht="12.75">
      <c r="A302" s="19">
        <v>25</v>
      </c>
      <c r="B302" s="11">
        <v>51</v>
      </c>
      <c r="C302" s="19">
        <v>28</v>
      </c>
      <c r="D302" s="19">
        <v>8</v>
      </c>
      <c r="E302" s="11">
        <v>8</v>
      </c>
      <c r="F302" s="19">
        <v>10</v>
      </c>
      <c r="H302" s="19">
        <v>1642574</v>
      </c>
    </row>
    <row r="303" spans="1:6" ht="12.75">
      <c r="A303" s="19" t="s">
        <v>28</v>
      </c>
      <c r="B303" s="11" t="s">
        <v>28</v>
      </c>
      <c r="C303" s="19" t="s">
        <v>28</v>
      </c>
      <c r="D303" s="19" t="s">
        <v>28</v>
      </c>
      <c r="E303" s="11" t="s">
        <v>28</v>
      </c>
      <c r="F303" s="19" t="s">
        <v>28</v>
      </c>
    </row>
    <row r="304" spans="1:6" ht="12.75">
      <c r="A304" s="19" t="s">
        <v>28</v>
      </c>
      <c r="B304" s="11" t="s">
        <v>28</v>
      </c>
      <c r="C304" s="19" t="s">
        <v>28</v>
      </c>
      <c r="D304" s="19" t="s">
        <v>28</v>
      </c>
      <c r="E304" s="11" t="s">
        <v>28</v>
      </c>
      <c r="F304" s="19" t="s">
        <v>28</v>
      </c>
    </row>
    <row r="305" spans="1:8" ht="12.75">
      <c r="A305" s="19">
        <v>192</v>
      </c>
      <c r="B305" s="11">
        <v>262</v>
      </c>
      <c r="C305" s="19">
        <v>376</v>
      </c>
      <c r="D305" s="19">
        <v>64</v>
      </c>
      <c r="E305" s="11">
        <v>84</v>
      </c>
      <c r="F305" s="19">
        <v>132</v>
      </c>
      <c r="H305" s="19">
        <v>1645528</v>
      </c>
    </row>
    <row r="306" spans="1:6" ht="12.75">
      <c r="A306" s="19" t="s">
        <v>28</v>
      </c>
      <c r="B306" s="11" t="s">
        <v>28</v>
      </c>
      <c r="C306" s="19" t="s">
        <v>28</v>
      </c>
      <c r="D306" s="19" t="s">
        <v>28</v>
      </c>
      <c r="E306" s="11" t="s">
        <v>28</v>
      </c>
      <c r="F306" s="19" t="s">
        <v>28</v>
      </c>
    </row>
    <row r="307" spans="1:6" ht="12.75">
      <c r="A307" s="19" t="s">
        <v>28</v>
      </c>
      <c r="B307" s="11" t="s">
        <v>28</v>
      </c>
      <c r="C307" s="19" t="s">
        <v>28</v>
      </c>
      <c r="D307" s="19" t="s">
        <v>28</v>
      </c>
      <c r="E307" s="11" t="s">
        <v>28</v>
      </c>
      <c r="F307" s="19" t="s">
        <v>28</v>
      </c>
    </row>
    <row r="308" spans="1:6" ht="12.75">
      <c r="A308" s="19" t="s">
        <v>28</v>
      </c>
      <c r="B308" s="11" t="s">
        <v>28</v>
      </c>
      <c r="C308" s="19" t="s">
        <v>28</v>
      </c>
      <c r="D308" s="19" t="s">
        <v>28</v>
      </c>
      <c r="E308" s="11" t="s">
        <v>28</v>
      </c>
      <c r="F308" s="19" t="s">
        <v>28</v>
      </c>
    </row>
    <row r="309" spans="1:8" ht="12.75">
      <c r="A309" s="19">
        <v>21</v>
      </c>
      <c r="B309" s="11">
        <v>21</v>
      </c>
      <c r="C309" s="19">
        <v>22</v>
      </c>
      <c r="D309" s="19">
        <v>9</v>
      </c>
      <c r="E309" s="11">
        <v>9</v>
      </c>
      <c r="F309" s="19">
        <v>10</v>
      </c>
      <c r="H309" s="19">
        <v>1646058</v>
      </c>
    </row>
    <row r="310" spans="1:6" ht="12.75">
      <c r="A310" s="19" t="s">
        <v>28</v>
      </c>
      <c r="B310" s="11" t="s">
        <v>28</v>
      </c>
      <c r="C310" s="19" t="s">
        <v>28</v>
      </c>
      <c r="D310" s="19" t="s">
        <v>28</v>
      </c>
      <c r="E310" s="11" t="s">
        <v>28</v>
      </c>
      <c r="F310" s="19" t="s">
        <v>28</v>
      </c>
    </row>
    <row r="311" spans="1:6" ht="12.75">
      <c r="A311" s="19" t="s">
        <v>28</v>
      </c>
      <c r="B311" s="11" t="s">
        <v>28</v>
      </c>
      <c r="C311" s="19" t="s">
        <v>28</v>
      </c>
      <c r="D311" s="19" t="s">
        <v>28</v>
      </c>
      <c r="E311" s="11" t="s">
        <v>28</v>
      </c>
      <c r="F311" s="19" t="s">
        <v>28</v>
      </c>
    </row>
    <row r="312" spans="1:6" ht="12.75">
      <c r="A312" s="19" t="s">
        <v>28</v>
      </c>
      <c r="B312" s="11" t="s">
        <v>28</v>
      </c>
      <c r="C312" s="19" t="s">
        <v>28</v>
      </c>
      <c r="D312" s="19" t="s">
        <v>28</v>
      </c>
      <c r="E312" s="11" t="s">
        <v>28</v>
      </c>
      <c r="F312" s="19" t="s">
        <v>28</v>
      </c>
    </row>
    <row r="313" spans="1:6" ht="12.75">
      <c r="A313" s="19" t="s">
        <v>28</v>
      </c>
      <c r="B313" s="11" t="s">
        <v>28</v>
      </c>
      <c r="C313" s="19" t="s">
        <v>28</v>
      </c>
      <c r="D313" s="19" t="s">
        <v>28</v>
      </c>
      <c r="E313" s="11" t="s">
        <v>28</v>
      </c>
      <c r="F313" s="19" t="s">
        <v>28</v>
      </c>
    </row>
    <row r="314" spans="1:8" ht="12.75">
      <c r="A314" s="19">
        <v>59</v>
      </c>
      <c r="B314" s="11">
        <v>67</v>
      </c>
      <c r="C314" s="19">
        <v>59</v>
      </c>
      <c r="D314" s="19">
        <v>28</v>
      </c>
      <c r="E314" s="11">
        <v>29</v>
      </c>
      <c r="F314" s="19">
        <v>22</v>
      </c>
      <c r="H314" s="19">
        <v>1649033</v>
      </c>
    </row>
    <row r="315" spans="1:6" ht="12.75">
      <c r="A315" s="19" t="s">
        <v>28</v>
      </c>
      <c r="B315" s="11" t="s">
        <v>28</v>
      </c>
      <c r="C315" s="19" t="s">
        <v>28</v>
      </c>
      <c r="D315" s="19" t="s">
        <v>28</v>
      </c>
      <c r="E315" s="11" t="s">
        <v>28</v>
      </c>
      <c r="F315" s="19" t="s">
        <v>28</v>
      </c>
    </row>
    <row r="316" spans="1:6" ht="12.75">
      <c r="A316" s="19" t="s">
        <v>28</v>
      </c>
      <c r="B316" s="11" t="s">
        <v>28</v>
      </c>
      <c r="C316" s="19" t="s">
        <v>28</v>
      </c>
      <c r="D316" s="19" t="s">
        <v>28</v>
      </c>
      <c r="E316" s="11" t="s">
        <v>28</v>
      </c>
      <c r="F316" s="19" t="s">
        <v>28</v>
      </c>
    </row>
    <row r="317" spans="1:6" ht="12.75">
      <c r="A317" s="19" t="s">
        <v>28</v>
      </c>
      <c r="B317" s="11" t="s">
        <v>28</v>
      </c>
      <c r="C317" s="19" t="s">
        <v>28</v>
      </c>
      <c r="D317" s="19" t="s">
        <v>28</v>
      </c>
      <c r="E317" s="11" t="s">
        <v>28</v>
      </c>
      <c r="F317" s="19" t="s">
        <v>28</v>
      </c>
    </row>
    <row r="318" spans="1:6" ht="12.75">
      <c r="A318" s="19" t="s">
        <v>28</v>
      </c>
      <c r="B318" s="11" t="s">
        <v>28</v>
      </c>
      <c r="C318" s="19" t="s">
        <v>28</v>
      </c>
      <c r="D318" s="19" t="s">
        <v>28</v>
      </c>
      <c r="E318" s="11" t="s">
        <v>28</v>
      </c>
      <c r="F318" s="19" t="s">
        <v>28</v>
      </c>
    </row>
    <row r="319" spans="1:6" ht="12.75">
      <c r="A319" s="19" t="s">
        <v>28</v>
      </c>
      <c r="B319" s="11" t="s">
        <v>28</v>
      </c>
      <c r="C319" s="19" t="s">
        <v>28</v>
      </c>
      <c r="D319" s="19" t="s">
        <v>28</v>
      </c>
      <c r="E319" s="11" t="s">
        <v>28</v>
      </c>
      <c r="F319" s="19" t="s">
        <v>28</v>
      </c>
    </row>
    <row r="320" spans="1:6" ht="12.75">
      <c r="A320" s="19" t="s">
        <v>28</v>
      </c>
      <c r="B320" s="11" t="s">
        <v>28</v>
      </c>
      <c r="C320" s="19" t="s">
        <v>28</v>
      </c>
      <c r="D320" s="19" t="s">
        <v>28</v>
      </c>
      <c r="E320" s="11" t="s">
        <v>28</v>
      </c>
      <c r="F320" s="19" t="s">
        <v>28</v>
      </c>
    </row>
    <row r="321" spans="1:6" ht="12.75">
      <c r="A321" s="19" t="s">
        <v>28</v>
      </c>
      <c r="B321" s="11" t="s">
        <v>28</v>
      </c>
      <c r="C321" s="19" t="s">
        <v>28</v>
      </c>
      <c r="D321" s="19" t="s">
        <v>28</v>
      </c>
      <c r="E321" s="11" t="s">
        <v>28</v>
      </c>
      <c r="F321" s="19" t="s">
        <v>28</v>
      </c>
    </row>
    <row r="322" spans="1:6" ht="12.75">
      <c r="A322" s="19" t="s">
        <v>28</v>
      </c>
      <c r="B322" s="11" t="s">
        <v>28</v>
      </c>
      <c r="C322" s="19" t="s">
        <v>28</v>
      </c>
      <c r="D322" s="19" t="s">
        <v>28</v>
      </c>
      <c r="E322" s="11" t="s">
        <v>28</v>
      </c>
      <c r="F322" s="19" t="s">
        <v>28</v>
      </c>
    </row>
    <row r="323" spans="1:6" ht="12.75">
      <c r="A323" s="19" t="s">
        <v>28</v>
      </c>
      <c r="B323" s="11" t="s">
        <v>28</v>
      </c>
      <c r="C323" s="19" t="s">
        <v>28</v>
      </c>
      <c r="D323" s="19" t="s">
        <v>28</v>
      </c>
      <c r="E323" s="11" t="s">
        <v>28</v>
      </c>
      <c r="F323" s="19" t="s">
        <v>28</v>
      </c>
    </row>
    <row r="324" spans="1:6" ht="12.75">
      <c r="A324" s="19" t="s">
        <v>28</v>
      </c>
      <c r="B324" s="11" t="s">
        <v>28</v>
      </c>
      <c r="C324" s="19" t="s">
        <v>28</v>
      </c>
      <c r="D324" s="19" t="s">
        <v>28</v>
      </c>
      <c r="E324" s="11" t="s">
        <v>28</v>
      </c>
      <c r="F324" s="19" t="s">
        <v>28</v>
      </c>
    </row>
    <row r="325" spans="1:6" ht="12.75">
      <c r="A325" s="19" t="s">
        <v>28</v>
      </c>
      <c r="B325" s="11" t="s">
        <v>28</v>
      </c>
      <c r="C325" s="19" t="s">
        <v>28</v>
      </c>
      <c r="D325" s="19" t="s">
        <v>28</v>
      </c>
      <c r="E325" s="11" t="s">
        <v>28</v>
      </c>
      <c r="F325" s="19" t="s">
        <v>28</v>
      </c>
    </row>
    <row r="326" spans="1:6" ht="12.75">
      <c r="A326" s="19" t="s">
        <v>28</v>
      </c>
      <c r="B326" s="11" t="s">
        <v>28</v>
      </c>
      <c r="C326" s="19" t="s">
        <v>28</v>
      </c>
      <c r="D326" s="19" t="s">
        <v>28</v>
      </c>
      <c r="E326" s="11" t="s">
        <v>28</v>
      </c>
      <c r="F326" s="19" t="s">
        <v>28</v>
      </c>
    </row>
    <row r="327" spans="1:6" ht="12.75">
      <c r="A327" s="19" t="s">
        <v>28</v>
      </c>
      <c r="B327" s="11" t="s">
        <v>28</v>
      </c>
      <c r="C327" s="19" t="s">
        <v>28</v>
      </c>
      <c r="D327" s="19" t="s">
        <v>28</v>
      </c>
      <c r="E327" s="11" t="s">
        <v>28</v>
      </c>
      <c r="F327" s="19" t="s">
        <v>28</v>
      </c>
    </row>
    <row r="328" spans="1:6" ht="12.75">
      <c r="A328" s="19" t="s">
        <v>28</v>
      </c>
      <c r="B328" s="11" t="s">
        <v>28</v>
      </c>
      <c r="C328" s="19" t="s">
        <v>28</v>
      </c>
      <c r="D328" s="19" t="s">
        <v>28</v>
      </c>
      <c r="E328" s="11" t="s">
        <v>28</v>
      </c>
      <c r="F328" s="19" t="s">
        <v>28</v>
      </c>
    </row>
    <row r="329" spans="1:6" ht="12.75">
      <c r="A329" s="19" t="s">
        <v>28</v>
      </c>
      <c r="B329" s="11" t="s">
        <v>28</v>
      </c>
      <c r="C329" s="19" t="s">
        <v>28</v>
      </c>
      <c r="D329" s="19" t="s">
        <v>28</v>
      </c>
      <c r="E329" s="11" t="s">
        <v>28</v>
      </c>
      <c r="F329" s="19" t="s">
        <v>28</v>
      </c>
    </row>
    <row r="330" spans="1:6" ht="12.75">
      <c r="A330" s="19" t="s">
        <v>28</v>
      </c>
      <c r="B330" s="11" t="s">
        <v>28</v>
      </c>
      <c r="C330" s="19" t="s">
        <v>28</v>
      </c>
      <c r="D330" s="19" t="s">
        <v>28</v>
      </c>
      <c r="E330" s="11" t="s">
        <v>28</v>
      </c>
      <c r="F330" s="19" t="s">
        <v>28</v>
      </c>
    </row>
    <row r="331" spans="1:6" ht="12.75">
      <c r="A331" s="19" t="s">
        <v>28</v>
      </c>
      <c r="B331" s="11" t="s">
        <v>28</v>
      </c>
      <c r="C331" s="19" t="s">
        <v>28</v>
      </c>
      <c r="D331" s="19" t="s">
        <v>28</v>
      </c>
      <c r="E331" s="11" t="s">
        <v>28</v>
      </c>
      <c r="F331" s="19" t="s">
        <v>28</v>
      </c>
    </row>
    <row r="332" spans="1:6" ht="12.75">
      <c r="A332" s="19" t="s">
        <v>28</v>
      </c>
      <c r="B332" s="11" t="s">
        <v>28</v>
      </c>
      <c r="C332" s="19" t="s">
        <v>28</v>
      </c>
      <c r="D332" s="19" t="s">
        <v>28</v>
      </c>
      <c r="E332" s="11" t="s">
        <v>28</v>
      </c>
      <c r="F332" s="19" t="s">
        <v>28</v>
      </c>
    </row>
    <row r="333" spans="1:6" ht="12.75">
      <c r="A333" s="19" t="s">
        <v>28</v>
      </c>
      <c r="B333" s="11" t="s">
        <v>28</v>
      </c>
      <c r="C333" s="19" t="s">
        <v>28</v>
      </c>
      <c r="D333" s="19" t="s">
        <v>28</v>
      </c>
      <c r="E333" s="11" t="s">
        <v>28</v>
      </c>
      <c r="F333" s="19" t="s">
        <v>28</v>
      </c>
    </row>
    <row r="334" spans="1:6" ht="12.75">
      <c r="A334" s="19" t="s">
        <v>28</v>
      </c>
      <c r="B334" s="11" t="s">
        <v>28</v>
      </c>
      <c r="C334" s="19" t="s">
        <v>28</v>
      </c>
      <c r="D334" s="19" t="s">
        <v>28</v>
      </c>
      <c r="E334" s="11" t="s">
        <v>28</v>
      </c>
      <c r="F334" s="19" t="s">
        <v>28</v>
      </c>
    </row>
    <row r="335" spans="1:6" ht="12.75">
      <c r="A335" s="19" t="s">
        <v>28</v>
      </c>
      <c r="B335" s="11" t="s">
        <v>28</v>
      </c>
      <c r="C335" s="19" t="s">
        <v>28</v>
      </c>
      <c r="D335" s="19" t="s">
        <v>28</v>
      </c>
      <c r="E335" s="11" t="s">
        <v>28</v>
      </c>
      <c r="F335" s="19" t="s">
        <v>28</v>
      </c>
    </row>
    <row r="336" spans="1:6" ht="12.75">
      <c r="A336" s="19" t="s">
        <v>28</v>
      </c>
      <c r="B336" s="11" t="s">
        <v>28</v>
      </c>
      <c r="C336" s="19" t="s">
        <v>28</v>
      </c>
      <c r="D336" s="19" t="s">
        <v>28</v>
      </c>
      <c r="E336" s="11" t="s">
        <v>28</v>
      </c>
      <c r="F336" s="19" t="s">
        <v>28</v>
      </c>
    </row>
    <row r="337" spans="1:6" ht="12.75">
      <c r="A337" s="19" t="s">
        <v>28</v>
      </c>
      <c r="B337" s="11" t="s">
        <v>28</v>
      </c>
      <c r="C337" s="19" t="s">
        <v>28</v>
      </c>
      <c r="D337" s="19" t="s">
        <v>28</v>
      </c>
      <c r="E337" s="11" t="s">
        <v>28</v>
      </c>
      <c r="F337" s="19" t="s">
        <v>28</v>
      </c>
    </row>
    <row r="338" spans="1:6" ht="12.75">
      <c r="A338" s="19" t="s">
        <v>28</v>
      </c>
      <c r="B338" s="11" t="s">
        <v>28</v>
      </c>
      <c r="C338" s="19" t="s">
        <v>28</v>
      </c>
      <c r="D338" s="19" t="s">
        <v>28</v>
      </c>
      <c r="E338" s="11" t="s">
        <v>28</v>
      </c>
      <c r="F338" s="19" t="s">
        <v>28</v>
      </c>
    </row>
    <row r="339" spans="1:6" ht="12.75">
      <c r="A339" s="19" t="s">
        <v>28</v>
      </c>
      <c r="B339" s="11" t="s">
        <v>28</v>
      </c>
      <c r="C339" s="19" t="s">
        <v>28</v>
      </c>
      <c r="D339" s="19" t="s">
        <v>28</v>
      </c>
      <c r="E339" s="11" t="s">
        <v>28</v>
      </c>
      <c r="F339" s="19" t="s">
        <v>28</v>
      </c>
    </row>
    <row r="340" spans="1:6" ht="12.75">
      <c r="A340" s="19" t="s">
        <v>28</v>
      </c>
      <c r="B340" s="11" t="s">
        <v>28</v>
      </c>
      <c r="C340" s="19" t="s">
        <v>28</v>
      </c>
      <c r="D340" s="19" t="s">
        <v>28</v>
      </c>
      <c r="E340" s="11" t="s">
        <v>28</v>
      </c>
      <c r="F340" s="19" t="s">
        <v>28</v>
      </c>
    </row>
    <row r="341" spans="1:6" ht="12.75">
      <c r="A341" s="19" t="s">
        <v>28</v>
      </c>
      <c r="B341" s="11" t="s">
        <v>28</v>
      </c>
      <c r="C341" s="19" t="s">
        <v>28</v>
      </c>
      <c r="D341" s="19" t="s">
        <v>28</v>
      </c>
      <c r="E341" s="11" t="s">
        <v>28</v>
      </c>
      <c r="F341" s="19" t="s">
        <v>28</v>
      </c>
    </row>
    <row r="342" spans="1:6" ht="12.75">
      <c r="A342" s="19" t="s">
        <v>28</v>
      </c>
      <c r="B342" s="11" t="s">
        <v>28</v>
      </c>
      <c r="C342" s="19" t="s">
        <v>28</v>
      </c>
      <c r="D342" s="19" t="s">
        <v>28</v>
      </c>
      <c r="E342" s="11" t="s">
        <v>28</v>
      </c>
      <c r="F342" s="19" t="s">
        <v>28</v>
      </c>
    </row>
    <row r="343" spans="1:6" ht="12.75">
      <c r="A343" s="19" t="s">
        <v>28</v>
      </c>
      <c r="B343" s="11" t="s">
        <v>28</v>
      </c>
      <c r="C343" s="19" t="s">
        <v>28</v>
      </c>
      <c r="D343" s="19" t="s">
        <v>28</v>
      </c>
      <c r="E343" s="11" t="s">
        <v>28</v>
      </c>
      <c r="F343" s="19" t="s">
        <v>28</v>
      </c>
    </row>
    <row r="344" spans="1:8" ht="12.75">
      <c r="A344" s="19">
        <v>53</v>
      </c>
      <c r="B344" s="11">
        <v>90</v>
      </c>
      <c r="C344" s="19">
        <v>343</v>
      </c>
      <c r="D344" s="19">
        <v>4</v>
      </c>
      <c r="E344" s="11">
        <v>8</v>
      </c>
      <c r="F344" s="19">
        <v>41</v>
      </c>
      <c r="H344" s="19">
        <v>1659666</v>
      </c>
    </row>
    <row r="345" spans="1:6" ht="12.75">
      <c r="A345" s="19" t="s">
        <v>28</v>
      </c>
      <c r="B345" s="11" t="s">
        <v>28</v>
      </c>
      <c r="C345" s="19" t="s">
        <v>28</v>
      </c>
      <c r="D345" s="19" t="s">
        <v>28</v>
      </c>
      <c r="E345" s="11" t="s">
        <v>28</v>
      </c>
      <c r="F345" s="19" t="s">
        <v>28</v>
      </c>
    </row>
    <row r="346" spans="1:6" ht="12.75">
      <c r="A346" s="19" t="s">
        <v>28</v>
      </c>
      <c r="B346" s="11" t="s">
        <v>28</v>
      </c>
      <c r="C346" s="19" t="s">
        <v>28</v>
      </c>
      <c r="D346" s="19" t="s">
        <v>28</v>
      </c>
      <c r="E346" s="11" t="s">
        <v>28</v>
      </c>
      <c r="F346" s="19" t="s">
        <v>28</v>
      </c>
    </row>
    <row r="347" spans="1:6" ht="12.75">
      <c r="A347" s="19" t="s">
        <v>28</v>
      </c>
      <c r="B347" s="11" t="s">
        <v>28</v>
      </c>
      <c r="C347" s="19" t="s">
        <v>28</v>
      </c>
      <c r="D347" s="19" t="s">
        <v>28</v>
      </c>
      <c r="E347" s="11" t="s">
        <v>28</v>
      </c>
      <c r="F347" s="19" t="s">
        <v>28</v>
      </c>
    </row>
    <row r="348" spans="1:6" ht="12.75">
      <c r="A348" s="19" t="s">
        <v>28</v>
      </c>
      <c r="B348" s="11" t="s">
        <v>28</v>
      </c>
      <c r="C348" s="19" t="s">
        <v>28</v>
      </c>
      <c r="D348" s="19" t="s">
        <v>28</v>
      </c>
      <c r="E348" s="11" t="s">
        <v>28</v>
      </c>
      <c r="F348" s="19" t="s">
        <v>28</v>
      </c>
    </row>
    <row r="349" spans="1:6" ht="12.75">
      <c r="A349" s="19" t="s">
        <v>28</v>
      </c>
      <c r="B349" s="11" t="s">
        <v>28</v>
      </c>
      <c r="C349" s="19" t="s">
        <v>28</v>
      </c>
      <c r="D349" s="19" t="s">
        <v>28</v>
      </c>
      <c r="E349" s="11" t="s">
        <v>28</v>
      </c>
      <c r="F349" s="19" t="s">
        <v>28</v>
      </c>
    </row>
    <row r="350" spans="1:6" ht="12.75">
      <c r="A350" s="19" t="s">
        <v>28</v>
      </c>
      <c r="B350" s="11" t="s">
        <v>28</v>
      </c>
      <c r="C350" s="19" t="s">
        <v>28</v>
      </c>
      <c r="D350" s="19" t="s">
        <v>28</v>
      </c>
      <c r="E350" s="11" t="s">
        <v>28</v>
      </c>
      <c r="F350" s="19" t="s">
        <v>28</v>
      </c>
    </row>
    <row r="351" spans="1:6" ht="12.75">
      <c r="A351" s="19" t="s">
        <v>28</v>
      </c>
      <c r="B351" s="11" t="s">
        <v>28</v>
      </c>
      <c r="C351" s="19" t="s">
        <v>28</v>
      </c>
      <c r="D351" s="19" t="s">
        <v>28</v>
      </c>
      <c r="E351" s="11" t="s">
        <v>28</v>
      </c>
      <c r="F351" s="19" t="s">
        <v>28</v>
      </c>
    </row>
    <row r="352" spans="1:6" ht="12.75">
      <c r="A352" s="19" t="s">
        <v>28</v>
      </c>
      <c r="B352" s="11" t="s">
        <v>28</v>
      </c>
      <c r="C352" s="19" t="s">
        <v>28</v>
      </c>
      <c r="D352" s="19" t="s">
        <v>28</v>
      </c>
      <c r="E352" s="11" t="s">
        <v>28</v>
      </c>
      <c r="F352" s="19" t="s">
        <v>28</v>
      </c>
    </row>
    <row r="353" spans="1:6" ht="12.75">
      <c r="A353" s="19" t="s">
        <v>28</v>
      </c>
      <c r="B353" s="11" t="s">
        <v>28</v>
      </c>
      <c r="C353" s="19" t="s">
        <v>28</v>
      </c>
      <c r="D353" s="19" t="s">
        <v>28</v>
      </c>
      <c r="E353" s="11" t="s">
        <v>28</v>
      </c>
      <c r="F353" s="19" t="s">
        <v>28</v>
      </c>
    </row>
    <row r="354" spans="1:6" ht="12.75">
      <c r="A354" s="19" t="s">
        <v>28</v>
      </c>
      <c r="B354" s="11" t="s">
        <v>28</v>
      </c>
      <c r="C354" s="19" t="s">
        <v>28</v>
      </c>
      <c r="D354" s="19" t="s">
        <v>28</v>
      </c>
      <c r="E354" s="11" t="s">
        <v>28</v>
      </c>
      <c r="F354" s="19" t="s">
        <v>28</v>
      </c>
    </row>
    <row r="355" spans="1:6" ht="12.75">
      <c r="A355" s="19" t="s">
        <v>28</v>
      </c>
      <c r="B355" s="11" t="s">
        <v>28</v>
      </c>
      <c r="C355" s="19" t="s">
        <v>28</v>
      </c>
      <c r="D355" s="19" t="s">
        <v>28</v>
      </c>
      <c r="E355" s="11" t="s">
        <v>28</v>
      </c>
      <c r="F355" s="19" t="s">
        <v>28</v>
      </c>
    </row>
    <row r="356" spans="1:6" ht="12.75">
      <c r="A356" s="19" t="s">
        <v>28</v>
      </c>
      <c r="B356" s="11" t="s">
        <v>28</v>
      </c>
      <c r="C356" s="19" t="s">
        <v>28</v>
      </c>
      <c r="D356" s="19" t="s">
        <v>28</v>
      </c>
      <c r="E356" s="11" t="s">
        <v>28</v>
      </c>
      <c r="F356" s="19" t="s">
        <v>28</v>
      </c>
    </row>
    <row r="357" spans="1:6" ht="12.75">
      <c r="A357" s="19" t="s">
        <v>28</v>
      </c>
      <c r="B357" s="11" t="s">
        <v>28</v>
      </c>
      <c r="C357" s="19" t="s">
        <v>28</v>
      </c>
      <c r="D357" s="19" t="s">
        <v>28</v>
      </c>
      <c r="E357" s="11" t="s">
        <v>28</v>
      </c>
      <c r="F357" s="19" t="s">
        <v>28</v>
      </c>
    </row>
    <row r="358" spans="1:6" ht="12.75">
      <c r="A358" s="19" t="s">
        <v>28</v>
      </c>
      <c r="B358" s="11" t="s">
        <v>28</v>
      </c>
      <c r="C358" s="19" t="s">
        <v>28</v>
      </c>
      <c r="D358" s="19" t="s">
        <v>28</v>
      </c>
      <c r="E358" s="11" t="s">
        <v>28</v>
      </c>
      <c r="F358" s="19" t="s">
        <v>28</v>
      </c>
    </row>
    <row r="359" spans="1:6" ht="12.75">
      <c r="A359" s="19" t="s">
        <v>28</v>
      </c>
      <c r="B359" s="11" t="s">
        <v>28</v>
      </c>
      <c r="C359" s="19" t="s">
        <v>28</v>
      </c>
      <c r="D359" s="19" t="s">
        <v>28</v>
      </c>
      <c r="E359" s="11" t="s">
        <v>28</v>
      </c>
      <c r="F359" s="19" t="s">
        <v>28</v>
      </c>
    </row>
    <row r="360" spans="1:8" ht="12.75">
      <c r="A360" s="19">
        <v>3</v>
      </c>
      <c r="B360" s="11">
        <v>3</v>
      </c>
      <c r="C360" s="19">
        <v>6</v>
      </c>
      <c r="D360" s="19">
        <v>7</v>
      </c>
      <c r="E360" s="11">
        <v>7</v>
      </c>
      <c r="F360" s="19">
        <v>3</v>
      </c>
      <c r="H360" s="19">
        <v>1676041</v>
      </c>
    </row>
    <row r="361" spans="1:6" ht="12.75">
      <c r="A361" s="19" t="s">
        <v>28</v>
      </c>
      <c r="B361" s="11" t="s">
        <v>28</v>
      </c>
      <c r="C361" s="19" t="s">
        <v>28</v>
      </c>
      <c r="D361" s="19" t="s">
        <v>28</v>
      </c>
      <c r="E361" s="11" t="s">
        <v>28</v>
      </c>
      <c r="F361" s="19" t="s">
        <v>28</v>
      </c>
    </row>
    <row r="362" spans="1:6" ht="12.75">
      <c r="A362" s="19" t="s">
        <v>28</v>
      </c>
      <c r="B362" s="11" t="s">
        <v>28</v>
      </c>
      <c r="C362" s="19" t="s">
        <v>28</v>
      </c>
      <c r="D362" s="19" t="s">
        <v>28</v>
      </c>
      <c r="E362" s="11" t="s">
        <v>28</v>
      </c>
      <c r="F362" s="19" t="s">
        <v>28</v>
      </c>
    </row>
    <row r="363" spans="1:6" ht="12.75">
      <c r="A363" s="19" t="s">
        <v>28</v>
      </c>
      <c r="B363" s="11" t="s">
        <v>28</v>
      </c>
      <c r="C363" s="19" t="s">
        <v>28</v>
      </c>
      <c r="D363" s="19" t="s">
        <v>28</v>
      </c>
      <c r="E363" s="11" t="s">
        <v>28</v>
      </c>
      <c r="F363" s="19" t="s">
        <v>28</v>
      </c>
    </row>
    <row r="364" spans="1:6" ht="12.75">
      <c r="A364" s="19" t="s">
        <v>28</v>
      </c>
      <c r="B364" s="11" t="s">
        <v>28</v>
      </c>
      <c r="C364" s="19" t="s">
        <v>28</v>
      </c>
      <c r="D364" s="19" t="s">
        <v>28</v>
      </c>
      <c r="E364" s="11" t="s">
        <v>28</v>
      </c>
      <c r="F364" s="19" t="s">
        <v>28</v>
      </c>
    </row>
    <row r="365" spans="1:6" ht="12.75">
      <c r="A365" s="19" t="s">
        <v>28</v>
      </c>
      <c r="B365" s="11" t="s">
        <v>28</v>
      </c>
      <c r="C365" s="19" t="s">
        <v>28</v>
      </c>
      <c r="D365" s="19" t="s">
        <v>28</v>
      </c>
      <c r="E365" s="11" t="s">
        <v>28</v>
      </c>
      <c r="F365" s="19" t="s">
        <v>28</v>
      </c>
    </row>
    <row r="366" spans="1:6" ht="12.75">
      <c r="A366" s="19" t="s">
        <v>28</v>
      </c>
      <c r="B366" s="11" t="s">
        <v>28</v>
      </c>
      <c r="C366" s="19" t="s">
        <v>28</v>
      </c>
      <c r="D366" s="19" t="s">
        <v>28</v>
      </c>
      <c r="E366" s="11" t="s">
        <v>28</v>
      </c>
      <c r="F366" s="19" t="s">
        <v>28</v>
      </c>
    </row>
    <row r="367" spans="1:6" ht="12.75">
      <c r="A367" s="19" t="s">
        <v>28</v>
      </c>
      <c r="B367" s="11" t="s">
        <v>28</v>
      </c>
      <c r="C367" s="19" t="s">
        <v>28</v>
      </c>
      <c r="D367" s="19" t="s">
        <v>28</v>
      </c>
      <c r="E367" s="11" t="s">
        <v>28</v>
      </c>
      <c r="F367" s="19" t="s">
        <v>28</v>
      </c>
    </row>
    <row r="368" spans="1:6" ht="12.75">
      <c r="A368" s="19" t="s">
        <v>28</v>
      </c>
      <c r="B368" s="11" t="s">
        <v>28</v>
      </c>
      <c r="C368" s="19" t="s">
        <v>28</v>
      </c>
      <c r="D368" s="19" t="s">
        <v>28</v>
      </c>
      <c r="E368" s="11" t="s">
        <v>28</v>
      </c>
      <c r="F368" s="19" t="s">
        <v>28</v>
      </c>
    </row>
    <row r="369" spans="1:6" ht="12.75">
      <c r="A369" s="19" t="s">
        <v>28</v>
      </c>
      <c r="B369" s="11" t="s">
        <v>28</v>
      </c>
      <c r="C369" s="19" t="s">
        <v>28</v>
      </c>
      <c r="D369" s="19" t="s">
        <v>28</v>
      </c>
      <c r="E369" s="11" t="s">
        <v>28</v>
      </c>
      <c r="F369" s="19" t="s">
        <v>28</v>
      </c>
    </row>
    <row r="370" spans="1:6" ht="12.75">
      <c r="A370" s="19" t="s">
        <v>28</v>
      </c>
      <c r="B370" s="11" t="s">
        <v>28</v>
      </c>
      <c r="C370" s="19" t="s">
        <v>28</v>
      </c>
      <c r="D370" s="19" t="s">
        <v>28</v>
      </c>
      <c r="E370" s="11" t="s">
        <v>28</v>
      </c>
      <c r="F370" s="19" t="s">
        <v>28</v>
      </c>
    </row>
    <row r="371" spans="1:6" ht="12.75">
      <c r="A371" s="19" t="s">
        <v>28</v>
      </c>
      <c r="B371" s="11" t="s">
        <v>28</v>
      </c>
      <c r="C371" s="19" t="s">
        <v>28</v>
      </c>
      <c r="D371" s="19" t="s">
        <v>28</v>
      </c>
      <c r="E371" s="11" t="s">
        <v>28</v>
      </c>
      <c r="F371" s="19" t="s">
        <v>28</v>
      </c>
    </row>
    <row r="372" spans="1:6" ht="12.75">
      <c r="A372" s="19" t="s">
        <v>28</v>
      </c>
      <c r="B372" s="11" t="s">
        <v>28</v>
      </c>
      <c r="C372" s="19" t="s">
        <v>28</v>
      </c>
      <c r="D372" s="19" t="s">
        <v>28</v>
      </c>
      <c r="E372" s="11" t="s">
        <v>28</v>
      </c>
      <c r="F372" s="19" t="s">
        <v>28</v>
      </c>
    </row>
    <row r="373" spans="1:6" ht="12.75">
      <c r="A373" s="19" t="s">
        <v>28</v>
      </c>
      <c r="B373" s="11" t="s">
        <v>28</v>
      </c>
      <c r="C373" s="19" t="s">
        <v>28</v>
      </c>
      <c r="D373" s="19" t="s">
        <v>28</v>
      </c>
      <c r="E373" s="11" t="s">
        <v>28</v>
      </c>
      <c r="F373" s="19" t="s">
        <v>28</v>
      </c>
    </row>
    <row r="374" spans="1:6" ht="12.75">
      <c r="A374" s="19" t="s">
        <v>28</v>
      </c>
      <c r="B374" s="11" t="s">
        <v>28</v>
      </c>
      <c r="C374" s="19" t="s">
        <v>28</v>
      </c>
      <c r="D374" s="19" t="s">
        <v>28</v>
      </c>
      <c r="E374" s="11" t="s">
        <v>28</v>
      </c>
      <c r="F374" s="19" t="s">
        <v>28</v>
      </c>
    </row>
    <row r="375" spans="1:6" ht="12.75">
      <c r="A375" s="19" t="s">
        <v>28</v>
      </c>
      <c r="B375" s="11" t="s">
        <v>28</v>
      </c>
      <c r="C375" s="19" t="s">
        <v>28</v>
      </c>
      <c r="D375" s="19" t="s">
        <v>28</v>
      </c>
      <c r="E375" s="11" t="s">
        <v>28</v>
      </c>
      <c r="F375" s="19" t="s">
        <v>28</v>
      </c>
    </row>
    <row r="376" spans="1:6" ht="12.75">
      <c r="A376" s="19" t="s">
        <v>28</v>
      </c>
      <c r="B376" s="11" t="s">
        <v>28</v>
      </c>
      <c r="C376" s="19" t="s">
        <v>28</v>
      </c>
      <c r="D376" s="19" t="s">
        <v>28</v>
      </c>
      <c r="E376" s="11" t="s">
        <v>28</v>
      </c>
      <c r="F376" s="19" t="s">
        <v>28</v>
      </c>
    </row>
    <row r="377" spans="1:8" ht="12.75">
      <c r="A377" s="19">
        <v>174</v>
      </c>
      <c r="B377" s="11">
        <v>170</v>
      </c>
      <c r="C377" s="19">
        <v>156</v>
      </c>
      <c r="D377" s="19">
        <v>49</v>
      </c>
      <c r="E377" s="11">
        <v>48</v>
      </c>
      <c r="F377" s="19">
        <v>49</v>
      </c>
      <c r="H377" s="19">
        <v>1687264</v>
      </c>
    </row>
    <row r="378" spans="1:6" ht="12.75">
      <c r="A378" s="19" t="s">
        <v>28</v>
      </c>
      <c r="B378" s="11" t="s">
        <v>28</v>
      </c>
      <c r="C378" s="19" t="s">
        <v>28</v>
      </c>
      <c r="D378" s="19" t="s">
        <v>28</v>
      </c>
      <c r="E378" s="11" t="s">
        <v>28</v>
      </c>
      <c r="F378" s="19" t="s">
        <v>28</v>
      </c>
    </row>
    <row r="379" spans="1:6" ht="12.75">
      <c r="A379" s="19" t="s">
        <v>28</v>
      </c>
      <c r="B379" s="11" t="s">
        <v>28</v>
      </c>
      <c r="C379" s="19" t="s">
        <v>28</v>
      </c>
      <c r="D379" s="19" t="s">
        <v>28</v>
      </c>
      <c r="E379" s="11" t="s">
        <v>28</v>
      </c>
      <c r="F379" s="19" t="s">
        <v>28</v>
      </c>
    </row>
    <row r="380" spans="1:6" ht="12.75">
      <c r="A380" s="19" t="s">
        <v>28</v>
      </c>
      <c r="B380" s="11" t="s">
        <v>28</v>
      </c>
      <c r="C380" s="19" t="s">
        <v>28</v>
      </c>
      <c r="D380" s="19" t="s">
        <v>28</v>
      </c>
      <c r="E380" s="11" t="s">
        <v>28</v>
      </c>
      <c r="F380" s="19" t="s">
        <v>28</v>
      </c>
    </row>
    <row r="381" spans="1:6" ht="12.75">
      <c r="A381" s="19" t="s">
        <v>28</v>
      </c>
      <c r="B381" s="11" t="s">
        <v>28</v>
      </c>
      <c r="C381" s="19" t="s">
        <v>28</v>
      </c>
      <c r="D381" s="19" t="s">
        <v>28</v>
      </c>
      <c r="E381" s="11" t="s">
        <v>28</v>
      </c>
      <c r="F381" s="19" t="s">
        <v>28</v>
      </c>
    </row>
    <row r="382" spans="1:6" ht="12.75">
      <c r="A382" s="19" t="s">
        <v>28</v>
      </c>
      <c r="B382" s="11" t="s">
        <v>28</v>
      </c>
      <c r="C382" s="19" t="s">
        <v>28</v>
      </c>
      <c r="D382" s="19" t="s">
        <v>28</v>
      </c>
      <c r="E382" s="11" t="s">
        <v>28</v>
      </c>
      <c r="F382" s="19" t="s">
        <v>28</v>
      </c>
    </row>
    <row r="383" spans="1:6" ht="12.75">
      <c r="A383" s="19" t="s">
        <v>28</v>
      </c>
      <c r="B383" s="11" t="s">
        <v>28</v>
      </c>
      <c r="C383" s="19" t="s">
        <v>28</v>
      </c>
      <c r="D383" s="19" t="s">
        <v>28</v>
      </c>
      <c r="E383" s="11" t="s">
        <v>28</v>
      </c>
      <c r="F383" s="19" t="s">
        <v>28</v>
      </c>
    </row>
    <row r="384" spans="1:8" ht="12.75">
      <c r="A384" s="19">
        <v>492</v>
      </c>
      <c r="B384" s="11">
        <v>531</v>
      </c>
      <c r="C384" s="19">
        <v>335</v>
      </c>
      <c r="D384" s="19">
        <v>131</v>
      </c>
      <c r="E384" s="11">
        <v>144</v>
      </c>
      <c r="F384" s="19">
        <v>112</v>
      </c>
      <c r="H384" s="19">
        <v>1708876</v>
      </c>
    </row>
    <row r="385" spans="1:8" ht="12.75">
      <c r="A385" s="19">
        <v>8</v>
      </c>
      <c r="B385" s="11">
        <v>9</v>
      </c>
      <c r="C385" s="19">
        <v>5</v>
      </c>
      <c r="D385" s="19">
        <v>6</v>
      </c>
      <c r="E385" s="11">
        <v>6</v>
      </c>
      <c r="F385" s="19">
        <v>2</v>
      </c>
      <c r="H385" s="19">
        <v>1708881</v>
      </c>
    </row>
    <row r="386" spans="1:6" ht="12.75">
      <c r="A386" s="19" t="s">
        <v>28</v>
      </c>
      <c r="B386" s="11" t="s">
        <v>28</v>
      </c>
      <c r="C386" s="19" t="s">
        <v>28</v>
      </c>
      <c r="D386" s="19" t="s">
        <v>28</v>
      </c>
      <c r="E386" s="11" t="s">
        <v>28</v>
      </c>
      <c r="F386" s="19" t="s">
        <v>28</v>
      </c>
    </row>
    <row r="387" spans="1:6" ht="12.75">
      <c r="A387" s="19" t="s">
        <v>28</v>
      </c>
      <c r="B387" s="11" t="s">
        <v>28</v>
      </c>
      <c r="C387" s="19" t="s">
        <v>28</v>
      </c>
      <c r="D387" s="19" t="s">
        <v>28</v>
      </c>
      <c r="E387" s="11" t="s">
        <v>28</v>
      </c>
      <c r="F387" s="19" t="s">
        <v>28</v>
      </c>
    </row>
    <row r="388" spans="1:6" ht="12.75">
      <c r="A388" s="19" t="s">
        <v>28</v>
      </c>
      <c r="B388" s="11" t="s">
        <v>28</v>
      </c>
      <c r="C388" s="19" t="s">
        <v>28</v>
      </c>
      <c r="D388" s="19" t="s">
        <v>28</v>
      </c>
      <c r="E388" s="11" t="s">
        <v>28</v>
      </c>
      <c r="F388" s="19" t="s">
        <v>28</v>
      </c>
    </row>
    <row r="389" spans="1:8" ht="12.75">
      <c r="A389" s="19">
        <v>2</v>
      </c>
      <c r="B389" s="11">
        <v>2</v>
      </c>
      <c r="C389" s="19">
        <v>2</v>
      </c>
      <c r="D389" s="19">
        <v>2</v>
      </c>
      <c r="E389" s="11">
        <v>2</v>
      </c>
      <c r="F389" s="19">
        <v>2</v>
      </c>
      <c r="H389" s="19">
        <v>1730845</v>
      </c>
    </row>
    <row r="390" spans="1:6" ht="12.75">
      <c r="A390" s="19" t="s">
        <v>28</v>
      </c>
      <c r="B390" s="11" t="s">
        <v>28</v>
      </c>
      <c r="C390" s="19" t="s">
        <v>28</v>
      </c>
      <c r="D390" s="19" t="s">
        <v>28</v>
      </c>
      <c r="E390" s="11" t="s">
        <v>28</v>
      </c>
      <c r="F390" s="19" t="s">
        <v>28</v>
      </c>
    </row>
    <row r="391" spans="1:6" ht="12.75">
      <c r="A391" s="19" t="s">
        <v>28</v>
      </c>
      <c r="B391" s="11" t="s">
        <v>28</v>
      </c>
      <c r="C391" s="19" t="s">
        <v>28</v>
      </c>
      <c r="D391" s="19" t="s">
        <v>28</v>
      </c>
      <c r="E391" s="11" t="s">
        <v>28</v>
      </c>
      <c r="F391" s="19" t="s">
        <v>28</v>
      </c>
    </row>
    <row r="392" spans="1:6" ht="12.75">
      <c r="A392" s="19" t="s">
        <v>28</v>
      </c>
      <c r="B392" s="11" t="s">
        <v>28</v>
      </c>
      <c r="C392" s="19" t="s">
        <v>28</v>
      </c>
      <c r="D392" s="19" t="s">
        <v>28</v>
      </c>
      <c r="E392" s="11" t="s">
        <v>28</v>
      </c>
      <c r="F392" s="19" t="s">
        <v>28</v>
      </c>
    </row>
    <row r="393" spans="1:6" ht="12.75">
      <c r="A393" s="19" t="s">
        <v>28</v>
      </c>
      <c r="B393" s="11" t="s">
        <v>28</v>
      </c>
      <c r="C393" s="19" t="s">
        <v>28</v>
      </c>
      <c r="D393" s="19" t="s">
        <v>28</v>
      </c>
      <c r="E393" s="11" t="s">
        <v>28</v>
      </c>
      <c r="F393" s="19" t="s">
        <v>28</v>
      </c>
    </row>
    <row r="394" spans="1:6" ht="12.75">
      <c r="A394" s="19" t="s">
        <v>28</v>
      </c>
      <c r="B394" s="11" t="s">
        <v>28</v>
      </c>
      <c r="C394" s="19" t="s">
        <v>28</v>
      </c>
      <c r="D394" s="19" t="s">
        <v>28</v>
      </c>
      <c r="E394" s="11" t="s">
        <v>28</v>
      </c>
      <c r="F394" s="19" t="s">
        <v>28</v>
      </c>
    </row>
    <row r="395" spans="1:6" ht="12.75">
      <c r="A395" s="19" t="s">
        <v>28</v>
      </c>
      <c r="B395" s="11" t="s">
        <v>28</v>
      </c>
      <c r="C395" s="19" t="s">
        <v>28</v>
      </c>
      <c r="D395" s="19" t="s">
        <v>28</v>
      </c>
      <c r="E395" s="11" t="s">
        <v>28</v>
      </c>
      <c r="F395" s="19" t="s">
        <v>28</v>
      </c>
    </row>
    <row r="396" spans="1:6" ht="12.75">
      <c r="A396" s="19" t="s">
        <v>28</v>
      </c>
      <c r="B396" s="11" t="s">
        <v>28</v>
      </c>
      <c r="C396" s="19" t="s">
        <v>28</v>
      </c>
      <c r="D396" s="19" t="s">
        <v>28</v>
      </c>
      <c r="E396" s="11" t="s">
        <v>28</v>
      </c>
      <c r="F396" s="19" t="s">
        <v>28</v>
      </c>
    </row>
    <row r="397" spans="1:6" ht="12.75">
      <c r="A397" s="19" t="s">
        <v>28</v>
      </c>
      <c r="B397" s="11" t="s">
        <v>28</v>
      </c>
      <c r="C397" s="19" t="s">
        <v>28</v>
      </c>
      <c r="D397" s="19" t="s">
        <v>28</v>
      </c>
      <c r="E397" s="11" t="s">
        <v>28</v>
      </c>
      <c r="F397" s="19" t="s">
        <v>28</v>
      </c>
    </row>
    <row r="398" spans="1:6" ht="12.75">
      <c r="A398" s="19" t="s">
        <v>28</v>
      </c>
      <c r="B398" s="11" t="s">
        <v>28</v>
      </c>
      <c r="C398" s="19" t="s">
        <v>28</v>
      </c>
      <c r="D398" s="19" t="s">
        <v>28</v>
      </c>
      <c r="E398" s="11" t="s">
        <v>28</v>
      </c>
      <c r="F398" s="19" t="s">
        <v>28</v>
      </c>
    </row>
    <row r="399" spans="1:6" ht="12.75">
      <c r="A399" s="19" t="s">
        <v>28</v>
      </c>
      <c r="B399" s="11" t="s">
        <v>28</v>
      </c>
      <c r="C399" s="19" t="s">
        <v>28</v>
      </c>
      <c r="D399" s="19" t="s">
        <v>28</v>
      </c>
      <c r="E399" s="11" t="s">
        <v>28</v>
      </c>
      <c r="F399" s="19" t="s">
        <v>28</v>
      </c>
    </row>
    <row r="400" spans="1:6" ht="12.75">
      <c r="A400" s="19" t="s">
        <v>28</v>
      </c>
      <c r="B400" s="11" t="s">
        <v>28</v>
      </c>
      <c r="C400" s="19" t="s">
        <v>28</v>
      </c>
      <c r="D400" s="19" t="s">
        <v>28</v>
      </c>
      <c r="E400" s="11" t="s">
        <v>28</v>
      </c>
      <c r="F400" s="19" t="s">
        <v>28</v>
      </c>
    </row>
    <row r="401" spans="1:6" ht="12.75">
      <c r="A401" s="19" t="s">
        <v>28</v>
      </c>
      <c r="B401" s="11" t="s">
        <v>28</v>
      </c>
      <c r="C401" s="19" t="s">
        <v>28</v>
      </c>
      <c r="D401" s="19" t="s">
        <v>28</v>
      </c>
      <c r="E401" s="11" t="s">
        <v>28</v>
      </c>
      <c r="F401" s="19" t="s">
        <v>28</v>
      </c>
    </row>
    <row r="402" spans="1:6" ht="12.75">
      <c r="A402" s="19" t="s">
        <v>28</v>
      </c>
      <c r="B402" s="11" t="s">
        <v>28</v>
      </c>
      <c r="C402" s="19" t="s">
        <v>28</v>
      </c>
      <c r="D402" s="19" t="s">
        <v>28</v>
      </c>
      <c r="E402" s="11" t="s">
        <v>28</v>
      </c>
      <c r="F402" s="19" t="s">
        <v>28</v>
      </c>
    </row>
    <row r="403" spans="1:6" ht="12.75">
      <c r="A403" s="19" t="s">
        <v>28</v>
      </c>
      <c r="B403" s="11" t="s">
        <v>28</v>
      </c>
      <c r="C403" s="19" t="s">
        <v>28</v>
      </c>
      <c r="D403" s="19" t="s">
        <v>28</v>
      </c>
      <c r="E403" s="11" t="s">
        <v>28</v>
      </c>
      <c r="F403" s="19" t="s">
        <v>28</v>
      </c>
    </row>
    <row r="404" spans="1:6" ht="12.75">
      <c r="A404" s="19" t="s">
        <v>28</v>
      </c>
      <c r="B404" s="11" t="s">
        <v>28</v>
      </c>
      <c r="C404" s="19" t="s">
        <v>28</v>
      </c>
      <c r="D404" s="19" t="s">
        <v>28</v>
      </c>
      <c r="E404" s="11" t="s">
        <v>28</v>
      </c>
      <c r="F404" s="19" t="s">
        <v>28</v>
      </c>
    </row>
    <row r="405" spans="1:6" ht="12.75">
      <c r="A405" s="19" t="s">
        <v>28</v>
      </c>
      <c r="B405" s="11" t="s">
        <v>28</v>
      </c>
      <c r="C405" s="19" t="s">
        <v>28</v>
      </c>
      <c r="D405" s="19" t="s">
        <v>28</v>
      </c>
      <c r="E405" s="11" t="s">
        <v>28</v>
      </c>
      <c r="F405" s="19" t="s">
        <v>28</v>
      </c>
    </row>
    <row r="406" spans="1:6" ht="12.75">
      <c r="A406" s="19" t="s">
        <v>28</v>
      </c>
      <c r="B406" s="11" t="s">
        <v>28</v>
      </c>
      <c r="C406" s="19" t="s">
        <v>28</v>
      </c>
      <c r="D406" s="19" t="s">
        <v>28</v>
      </c>
      <c r="E406" s="11" t="s">
        <v>28</v>
      </c>
      <c r="F406" s="19" t="s">
        <v>28</v>
      </c>
    </row>
    <row r="407" spans="1:6" ht="12.75">
      <c r="A407" s="19" t="s">
        <v>28</v>
      </c>
      <c r="B407" s="11" t="s">
        <v>28</v>
      </c>
      <c r="C407" s="19" t="s">
        <v>28</v>
      </c>
      <c r="D407" s="19" t="s">
        <v>28</v>
      </c>
      <c r="E407" s="11" t="s">
        <v>28</v>
      </c>
      <c r="F407" s="19" t="s">
        <v>28</v>
      </c>
    </row>
    <row r="408" spans="1:6" ht="12.75">
      <c r="A408" s="19" t="s">
        <v>28</v>
      </c>
      <c r="B408" s="11" t="s">
        <v>28</v>
      </c>
      <c r="C408" s="19" t="s">
        <v>28</v>
      </c>
      <c r="D408" s="19" t="s">
        <v>28</v>
      </c>
      <c r="E408" s="11" t="s">
        <v>28</v>
      </c>
      <c r="F408" s="19" t="s">
        <v>28</v>
      </c>
    </row>
    <row r="409" spans="1:6" ht="12.75">
      <c r="A409" s="19" t="s">
        <v>28</v>
      </c>
      <c r="B409" s="11" t="s">
        <v>28</v>
      </c>
      <c r="C409" s="19" t="s">
        <v>28</v>
      </c>
      <c r="D409" s="19" t="s">
        <v>28</v>
      </c>
      <c r="E409" s="11" t="s">
        <v>28</v>
      </c>
      <c r="F409" s="19" t="s">
        <v>28</v>
      </c>
    </row>
    <row r="410" spans="1:6" ht="12.75">
      <c r="A410" s="19" t="s">
        <v>28</v>
      </c>
      <c r="B410" s="11" t="s">
        <v>28</v>
      </c>
      <c r="C410" s="19" t="s">
        <v>28</v>
      </c>
      <c r="D410" s="19" t="s">
        <v>28</v>
      </c>
      <c r="E410" s="11" t="s">
        <v>28</v>
      </c>
      <c r="F410" s="19" t="s">
        <v>28</v>
      </c>
    </row>
    <row r="411" spans="1:6" ht="12.75">
      <c r="A411" s="19" t="s">
        <v>28</v>
      </c>
      <c r="B411" s="11" t="s">
        <v>28</v>
      </c>
      <c r="C411" s="19" t="s">
        <v>28</v>
      </c>
      <c r="D411" s="19" t="s">
        <v>28</v>
      </c>
      <c r="E411" s="11" t="s">
        <v>28</v>
      </c>
      <c r="F411" s="19" t="s">
        <v>28</v>
      </c>
    </row>
    <row r="412" spans="1:8" ht="12.75">
      <c r="A412" s="19">
        <v>39</v>
      </c>
      <c r="B412" s="11">
        <v>33</v>
      </c>
      <c r="C412" s="19">
        <v>42</v>
      </c>
      <c r="D412" s="19">
        <v>15</v>
      </c>
      <c r="E412" s="11">
        <v>14</v>
      </c>
      <c r="F412" s="19">
        <v>17</v>
      </c>
      <c r="H412" s="19">
        <v>1747300</v>
      </c>
    </row>
    <row r="413" spans="1:6" ht="12.75">
      <c r="A413" s="19" t="s">
        <v>28</v>
      </c>
      <c r="B413" s="11" t="s">
        <v>28</v>
      </c>
      <c r="C413" s="19" t="s">
        <v>28</v>
      </c>
      <c r="D413" s="19" t="s">
        <v>28</v>
      </c>
      <c r="E413" s="11" t="s">
        <v>28</v>
      </c>
      <c r="F413" s="19" t="s">
        <v>28</v>
      </c>
    </row>
    <row r="414" spans="1:6" ht="12.75">
      <c r="A414" s="19" t="s">
        <v>28</v>
      </c>
      <c r="B414" s="11" t="s">
        <v>28</v>
      </c>
      <c r="C414" s="19" t="s">
        <v>28</v>
      </c>
      <c r="D414" s="19" t="s">
        <v>28</v>
      </c>
      <c r="E414" s="11" t="s">
        <v>28</v>
      </c>
      <c r="F414" s="19" t="s">
        <v>28</v>
      </c>
    </row>
    <row r="415" spans="1:6" ht="12.75">
      <c r="A415" s="19" t="s">
        <v>28</v>
      </c>
      <c r="B415" s="11" t="s">
        <v>28</v>
      </c>
      <c r="C415" s="19" t="s">
        <v>28</v>
      </c>
      <c r="D415" s="19" t="s">
        <v>28</v>
      </c>
      <c r="E415" s="11" t="s">
        <v>28</v>
      </c>
      <c r="F415" s="19" t="s">
        <v>28</v>
      </c>
    </row>
    <row r="416" spans="1:6" ht="12.75">
      <c r="A416" s="19" t="s">
        <v>28</v>
      </c>
      <c r="B416" s="11" t="s">
        <v>28</v>
      </c>
      <c r="C416" s="19" t="s">
        <v>28</v>
      </c>
      <c r="D416" s="19" t="s">
        <v>28</v>
      </c>
      <c r="E416" s="11" t="s">
        <v>28</v>
      </c>
      <c r="F416" s="19" t="s">
        <v>28</v>
      </c>
    </row>
    <row r="417" spans="1:6" ht="12.75">
      <c r="A417" s="19" t="s">
        <v>28</v>
      </c>
      <c r="B417" s="11" t="s">
        <v>28</v>
      </c>
      <c r="C417" s="19" t="s">
        <v>28</v>
      </c>
      <c r="D417" s="19" t="s">
        <v>28</v>
      </c>
      <c r="E417" s="11" t="s">
        <v>28</v>
      </c>
      <c r="F417" s="19" t="s">
        <v>28</v>
      </c>
    </row>
    <row r="418" spans="1:6" ht="12.75">
      <c r="A418" s="19" t="s">
        <v>28</v>
      </c>
      <c r="B418" s="11" t="s">
        <v>28</v>
      </c>
      <c r="C418" s="19" t="s">
        <v>28</v>
      </c>
      <c r="D418" s="19" t="s">
        <v>28</v>
      </c>
      <c r="E418" s="11" t="s">
        <v>28</v>
      </c>
      <c r="F418" s="19" t="s">
        <v>28</v>
      </c>
    </row>
    <row r="419" spans="1:6" ht="12.75">
      <c r="A419" s="19" t="s">
        <v>28</v>
      </c>
      <c r="B419" s="11" t="s">
        <v>28</v>
      </c>
      <c r="C419" s="19" t="s">
        <v>28</v>
      </c>
      <c r="D419" s="19" t="s">
        <v>28</v>
      </c>
      <c r="E419" s="11" t="s">
        <v>28</v>
      </c>
      <c r="F419" s="19" t="s">
        <v>28</v>
      </c>
    </row>
    <row r="420" spans="1:6" ht="12.75">
      <c r="A420" s="19" t="s">
        <v>28</v>
      </c>
      <c r="B420" s="11" t="s">
        <v>28</v>
      </c>
      <c r="C420" s="19" t="s">
        <v>28</v>
      </c>
      <c r="D420" s="19" t="s">
        <v>28</v>
      </c>
      <c r="E420" s="11" t="s">
        <v>28</v>
      </c>
      <c r="F420" s="19" t="s">
        <v>28</v>
      </c>
    </row>
    <row r="421" spans="1:6" ht="12.75">
      <c r="A421" s="19" t="s">
        <v>28</v>
      </c>
      <c r="B421" s="11" t="s">
        <v>28</v>
      </c>
      <c r="C421" s="19" t="s">
        <v>28</v>
      </c>
      <c r="D421" s="19" t="s">
        <v>28</v>
      </c>
      <c r="E421" s="11" t="s">
        <v>28</v>
      </c>
      <c r="F421" s="19" t="s">
        <v>28</v>
      </c>
    </row>
    <row r="422" spans="1:6" ht="12.75">
      <c r="A422" s="19" t="s">
        <v>28</v>
      </c>
      <c r="B422" s="11" t="s">
        <v>28</v>
      </c>
      <c r="C422" s="19" t="s">
        <v>28</v>
      </c>
      <c r="D422" s="19" t="s">
        <v>28</v>
      </c>
      <c r="E422" s="11" t="s">
        <v>28</v>
      </c>
      <c r="F422" s="19" t="s">
        <v>28</v>
      </c>
    </row>
    <row r="423" spans="1:6" ht="12.75">
      <c r="A423" s="19" t="s">
        <v>28</v>
      </c>
      <c r="B423" s="11" t="s">
        <v>28</v>
      </c>
      <c r="C423" s="19" t="s">
        <v>28</v>
      </c>
      <c r="D423" s="19" t="s">
        <v>28</v>
      </c>
      <c r="E423" s="11" t="s">
        <v>28</v>
      </c>
      <c r="F423" s="19" t="s">
        <v>28</v>
      </c>
    </row>
    <row r="424" spans="1:6" ht="12.75">
      <c r="A424" s="19" t="s">
        <v>28</v>
      </c>
      <c r="B424" s="11" t="s">
        <v>28</v>
      </c>
      <c r="C424" s="19" t="s">
        <v>28</v>
      </c>
      <c r="D424" s="19" t="s">
        <v>28</v>
      </c>
      <c r="E424" s="11" t="s">
        <v>28</v>
      </c>
      <c r="F424" s="19" t="s">
        <v>28</v>
      </c>
    </row>
    <row r="425" spans="1:6" ht="12.75">
      <c r="A425" s="19" t="s">
        <v>28</v>
      </c>
      <c r="B425" s="11" t="s">
        <v>28</v>
      </c>
      <c r="C425" s="19" t="s">
        <v>28</v>
      </c>
      <c r="D425" s="19" t="s">
        <v>28</v>
      </c>
      <c r="E425" s="11" t="s">
        <v>28</v>
      </c>
      <c r="F425" s="19" t="s">
        <v>28</v>
      </c>
    </row>
    <row r="426" spans="1:6" ht="12.75">
      <c r="A426" s="19" t="s">
        <v>28</v>
      </c>
      <c r="B426" s="11" t="s">
        <v>28</v>
      </c>
      <c r="C426" s="19" t="s">
        <v>28</v>
      </c>
      <c r="D426" s="19" t="s">
        <v>28</v>
      </c>
      <c r="E426" s="11" t="s">
        <v>28</v>
      </c>
      <c r="F426" s="19" t="s">
        <v>28</v>
      </c>
    </row>
    <row r="427" spans="1:6" ht="12.75">
      <c r="A427" s="19" t="s">
        <v>28</v>
      </c>
      <c r="B427" s="11" t="s">
        <v>28</v>
      </c>
      <c r="C427" s="19" t="s">
        <v>28</v>
      </c>
      <c r="D427" s="19" t="s">
        <v>28</v>
      </c>
      <c r="E427" s="11" t="s">
        <v>28</v>
      </c>
      <c r="F427" s="19" t="s">
        <v>28</v>
      </c>
    </row>
    <row r="428" spans="1:6" ht="12.75">
      <c r="A428" s="19" t="s">
        <v>28</v>
      </c>
      <c r="B428" s="11" t="s">
        <v>28</v>
      </c>
      <c r="C428" s="19" t="s">
        <v>28</v>
      </c>
      <c r="D428" s="19" t="s">
        <v>28</v>
      </c>
      <c r="E428" s="11" t="s">
        <v>28</v>
      </c>
      <c r="F428" s="19" t="s">
        <v>28</v>
      </c>
    </row>
    <row r="429" spans="1:8" ht="12.75">
      <c r="A429" s="19">
        <v>21</v>
      </c>
      <c r="B429" s="11">
        <v>26</v>
      </c>
      <c r="C429" s="19">
        <v>11</v>
      </c>
      <c r="D429" s="19">
        <v>3</v>
      </c>
      <c r="E429" s="11">
        <v>6</v>
      </c>
      <c r="F429" s="19">
        <v>3</v>
      </c>
      <c r="H429" s="19">
        <v>1748509</v>
      </c>
    </row>
    <row r="430" spans="1:6" ht="12.75">
      <c r="A430" s="19" t="s">
        <v>28</v>
      </c>
      <c r="B430" s="11" t="s">
        <v>28</v>
      </c>
      <c r="C430" s="19" t="s">
        <v>28</v>
      </c>
      <c r="D430" s="19" t="s">
        <v>28</v>
      </c>
      <c r="E430" s="11" t="s">
        <v>28</v>
      </c>
      <c r="F430" s="19" t="s">
        <v>28</v>
      </c>
    </row>
    <row r="431" spans="1:6" ht="12.75">
      <c r="A431" s="19" t="s">
        <v>28</v>
      </c>
      <c r="B431" s="11" t="s">
        <v>28</v>
      </c>
      <c r="C431" s="19" t="s">
        <v>28</v>
      </c>
      <c r="D431" s="19" t="s">
        <v>28</v>
      </c>
      <c r="E431" s="11" t="s">
        <v>28</v>
      </c>
      <c r="F431" s="19" t="s">
        <v>28</v>
      </c>
    </row>
    <row r="432" spans="1:6" ht="12.75">
      <c r="A432" s="19" t="s">
        <v>28</v>
      </c>
      <c r="B432" s="11" t="s">
        <v>28</v>
      </c>
      <c r="C432" s="19" t="s">
        <v>28</v>
      </c>
      <c r="D432" s="19" t="s">
        <v>28</v>
      </c>
      <c r="E432" s="11" t="s">
        <v>28</v>
      </c>
      <c r="F432" s="19" t="s">
        <v>28</v>
      </c>
    </row>
    <row r="433" spans="1:6" ht="12.75">
      <c r="A433" s="19" t="s">
        <v>28</v>
      </c>
      <c r="B433" s="11" t="s">
        <v>28</v>
      </c>
      <c r="C433" s="19" t="s">
        <v>28</v>
      </c>
      <c r="D433" s="19" t="s">
        <v>28</v>
      </c>
      <c r="E433" s="11" t="s">
        <v>28</v>
      </c>
      <c r="F433" s="19" t="s">
        <v>28</v>
      </c>
    </row>
    <row r="434" spans="1:6" ht="12.75">
      <c r="A434" s="19" t="s">
        <v>28</v>
      </c>
      <c r="B434" s="11" t="s">
        <v>28</v>
      </c>
      <c r="C434" s="19" t="s">
        <v>28</v>
      </c>
      <c r="D434" s="19" t="s">
        <v>28</v>
      </c>
      <c r="E434" s="11" t="s">
        <v>28</v>
      </c>
      <c r="F434" s="19" t="s">
        <v>28</v>
      </c>
    </row>
    <row r="435" spans="1:6" ht="12.75">
      <c r="A435" s="19" t="s">
        <v>28</v>
      </c>
      <c r="B435" s="11" t="s">
        <v>28</v>
      </c>
      <c r="C435" s="19" t="s">
        <v>28</v>
      </c>
      <c r="D435" s="19" t="s">
        <v>28</v>
      </c>
      <c r="E435" s="11" t="s">
        <v>28</v>
      </c>
      <c r="F435" s="19" t="s">
        <v>28</v>
      </c>
    </row>
    <row r="436" spans="1:6" ht="12.75">
      <c r="A436" s="19" t="s">
        <v>28</v>
      </c>
      <c r="B436" s="11" t="s">
        <v>28</v>
      </c>
      <c r="C436" s="19" t="s">
        <v>28</v>
      </c>
      <c r="D436" s="19" t="s">
        <v>28</v>
      </c>
      <c r="E436" s="11" t="s">
        <v>28</v>
      </c>
      <c r="F436" s="19" t="s">
        <v>28</v>
      </c>
    </row>
    <row r="437" spans="1:6" ht="12.75">
      <c r="A437" s="19" t="s">
        <v>28</v>
      </c>
      <c r="B437" s="11" t="s">
        <v>28</v>
      </c>
      <c r="C437" s="19" t="s">
        <v>28</v>
      </c>
      <c r="D437" s="19" t="s">
        <v>28</v>
      </c>
      <c r="E437" s="11" t="s">
        <v>28</v>
      </c>
      <c r="F437" s="19" t="s">
        <v>28</v>
      </c>
    </row>
    <row r="438" spans="1:6" ht="12.75">
      <c r="A438" s="19" t="s">
        <v>28</v>
      </c>
      <c r="B438" s="11" t="s">
        <v>28</v>
      </c>
      <c r="C438" s="19" t="s">
        <v>28</v>
      </c>
      <c r="D438" s="19" t="s">
        <v>28</v>
      </c>
      <c r="E438" s="11" t="s">
        <v>28</v>
      </c>
      <c r="F438" s="19" t="s">
        <v>28</v>
      </c>
    </row>
    <row r="439" spans="1:6" ht="12.75">
      <c r="A439" s="19" t="s">
        <v>28</v>
      </c>
      <c r="B439" s="11" t="s">
        <v>28</v>
      </c>
      <c r="C439" s="19" t="s">
        <v>28</v>
      </c>
      <c r="D439" s="19" t="s">
        <v>28</v>
      </c>
      <c r="E439" s="11" t="s">
        <v>28</v>
      </c>
      <c r="F439" s="19" t="s">
        <v>28</v>
      </c>
    </row>
    <row r="440" spans="1:6" ht="12.75">
      <c r="A440" s="19" t="s">
        <v>28</v>
      </c>
      <c r="B440" s="11" t="s">
        <v>28</v>
      </c>
      <c r="C440" s="19" t="s">
        <v>28</v>
      </c>
      <c r="D440" s="19" t="s">
        <v>28</v>
      </c>
      <c r="E440" s="11" t="s">
        <v>28</v>
      </c>
      <c r="F440" s="19" t="s">
        <v>28</v>
      </c>
    </row>
    <row r="441" spans="1:6" ht="12.75">
      <c r="A441" s="19" t="s">
        <v>28</v>
      </c>
      <c r="B441" s="11" t="s">
        <v>28</v>
      </c>
      <c r="C441" s="19" t="s">
        <v>28</v>
      </c>
      <c r="D441" s="19" t="s">
        <v>28</v>
      </c>
      <c r="E441" s="11" t="s">
        <v>28</v>
      </c>
      <c r="F441" s="19" t="s">
        <v>28</v>
      </c>
    </row>
    <row r="442" spans="1:6" ht="12.75">
      <c r="A442" s="19" t="s">
        <v>28</v>
      </c>
      <c r="B442" s="11" t="s">
        <v>28</v>
      </c>
      <c r="C442" s="19" t="s">
        <v>28</v>
      </c>
      <c r="D442" s="19" t="s">
        <v>28</v>
      </c>
      <c r="E442" s="11" t="s">
        <v>28</v>
      </c>
      <c r="F442" s="19" t="s">
        <v>28</v>
      </c>
    </row>
    <row r="443" spans="1:6" ht="12.75">
      <c r="A443" s="19" t="s">
        <v>28</v>
      </c>
      <c r="B443" s="11" t="s">
        <v>28</v>
      </c>
      <c r="C443" s="19" t="s">
        <v>28</v>
      </c>
      <c r="D443" s="19" t="s">
        <v>28</v>
      </c>
      <c r="E443" s="11" t="s">
        <v>28</v>
      </c>
      <c r="F443" s="19" t="s">
        <v>28</v>
      </c>
    </row>
    <row r="444" spans="1:6" ht="12.75">
      <c r="A444" s="19" t="s">
        <v>28</v>
      </c>
      <c r="B444" s="11" t="s">
        <v>28</v>
      </c>
      <c r="C444" s="19" t="s">
        <v>28</v>
      </c>
      <c r="D444" s="19" t="s">
        <v>28</v>
      </c>
      <c r="E444" s="11" t="s">
        <v>28</v>
      </c>
      <c r="F444" s="19" t="s">
        <v>28</v>
      </c>
    </row>
    <row r="445" spans="1:8" ht="12.75">
      <c r="A445" s="19">
        <v>1</v>
      </c>
      <c r="B445" s="11">
        <v>1</v>
      </c>
      <c r="C445" s="19">
        <v>1</v>
      </c>
      <c r="D445" s="19">
        <v>1</v>
      </c>
      <c r="E445" s="11">
        <v>1</v>
      </c>
      <c r="F445" s="19">
        <v>1</v>
      </c>
      <c r="H445" s="19">
        <v>1749475</v>
      </c>
    </row>
    <row r="446" spans="1:6" ht="12.75">
      <c r="A446" s="19" t="s">
        <v>28</v>
      </c>
      <c r="B446" s="11" t="s">
        <v>28</v>
      </c>
      <c r="C446" s="19" t="s">
        <v>28</v>
      </c>
      <c r="D446" s="19" t="s">
        <v>28</v>
      </c>
      <c r="E446" s="11" t="s">
        <v>28</v>
      </c>
      <c r="F446" s="19" t="s">
        <v>28</v>
      </c>
    </row>
    <row r="447" spans="1:6" ht="12.75">
      <c r="A447" s="19" t="s">
        <v>28</v>
      </c>
      <c r="B447" s="11" t="s">
        <v>28</v>
      </c>
      <c r="C447" s="19" t="s">
        <v>28</v>
      </c>
      <c r="D447" s="19" t="s">
        <v>28</v>
      </c>
      <c r="E447" s="11" t="s">
        <v>28</v>
      </c>
      <c r="F447" s="19" t="s">
        <v>28</v>
      </c>
    </row>
    <row r="448" spans="1:6" ht="12.75">
      <c r="A448" s="19" t="s">
        <v>28</v>
      </c>
      <c r="B448" s="11" t="s">
        <v>28</v>
      </c>
      <c r="C448" s="19" t="s">
        <v>28</v>
      </c>
      <c r="D448" s="19" t="s">
        <v>28</v>
      </c>
      <c r="E448" s="11" t="s">
        <v>28</v>
      </c>
      <c r="F448" s="19" t="s">
        <v>28</v>
      </c>
    </row>
    <row r="449" spans="1:6" ht="12.75">
      <c r="A449" s="19" t="s">
        <v>28</v>
      </c>
      <c r="B449" s="11" t="s">
        <v>28</v>
      </c>
      <c r="C449" s="19" t="s">
        <v>28</v>
      </c>
      <c r="D449" s="19" t="s">
        <v>28</v>
      </c>
      <c r="E449" s="11" t="s">
        <v>28</v>
      </c>
      <c r="F449" s="19" t="s">
        <v>28</v>
      </c>
    </row>
    <row r="450" spans="1:6" ht="12.75">
      <c r="A450" s="19" t="s">
        <v>28</v>
      </c>
      <c r="B450" s="11" t="s">
        <v>28</v>
      </c>
      <c r="C450" s="19" t="s">
        <v>28</v>
      </c>
      <c r="D450" s="19" t="s">
        <v>28</v>
      </c>
      <c r="E450" s="11" t="s">
        <v>28</v>
      </c>
      <c r="F450" s="19" t="s">
        <v>28</v>
      </c>
    </row>
    <row r="451" spans="1:6" ht="12.75">
      <c r="A451" s="19" t="s">
        <v>28</v>
      </c>
      <c r="B451" s="11" t="s">
        <v>28</v>
      </c>
      <c r="C451" s="19" t="s">
        <v>28</v>
      </c>
      <c r="D451" s="19" t="s">
        <v>28</v>
      </c>
      <c r="E451" s="11" t="s">
        <v>28</v>
      </c>
      <c r="F451" s="19" t="s">
        <v>28</v>
      </c>
    </row>
    <row r="452" spans="1:6" ht="12.75">
      <c r="A452" s="19" t="s">
        <v>28</v>
      </c>
      <c r="B452" s="11" t="s">
        <v>28</v>
      </c>
      <c r="C452" s="19" t="s">
        <v>28</v>
      </c>
      <c r="D452" s="19" t="s">
        <v>28</v>
      </c>
      <c r="E452" s="11" t="s">
        <v>28</v>
      </c>
      <c r="F452" s="19" t="s">
        <v>28</v>
      </c>
    </row>
    <row r="453" spans="1:6" ht="12.75">
      <c r="A453" s="19" t="s">
        <v>28</v>
      </c>
      <c r="B453" s="11" t="s">
        <v>28</v>
      </c>
      <c r="C453" s="19" t="s">
        <v>28</v>
      </c>
      <c r="D453" s="19" t="s">
        <v>28</v>
      </c>
      <c r="E453" s="11" t="s">
        <v>28</v>
      </c>
      <c r="F453" s="19" t="s">
        <v>28</v>
      </c>
    </row>
    <row r="454" spans="1:6" ht="12.75">
      <c r="A454" s="19" t="s">
        <v>28</v>
      </c>
      <c r="B454" s="11" t="s">
        <v>28</v>
      </c>
      <c r="C454" s="19" t="s">
        <v>28</v>
      </c>
      <c r="D454" s="19" t="s">
        <v>28</v>
      </c>
      <c r="E454" s="11" t="s">
        <v>28</v>
      </c>
      <c r="F454" s="19" t="s">
        <v>28</v>
      </c>
    </row>
    <row r="455" spans="1:6" ht="12.75">
      <c r="A455" s="19" t="s">
        <v>28</v>
      </c>
      <c r="B455" s="11" t="s">
        <v>28</v>
      </c>
      <c r="C455" s="19" t="s">
        <v>28</v>
      </c>
      <c r="D455" s="19" t="s">
        <v>28</v>
      </c>
      <c r="E455" s="11" t="s">
        <v>28</v>
      </c>
      <c r="F455" s="19" t="s">
        <v>28</v>
      </c>
    </row>
    <row r="456" spans="1:6" ht="12.75">
      <c r="A456" s="19" t="s">
        <v>28</v>
      </c>
      <c r="B456" s="11" t="s">
        <v>28</v>
      </c>
      <c r="C456" s="19" t="s">
        <v>28</v>
      </c>
      <c r="D456" s="19" t="s">
        <v>28</v>
      </c>
      <c r="E456" s="11" t="s">
        <v>28</v>
      </c>
      <c r="F456" s="19" t="s">
        <v>28</v>
      </c>
    </row>
    <row r="457" spans="1:8" ht="12.75">
      <c r="A457" s="19">
        <v>3</v>
      </c>
      <c r="B457" s="11">
        <v>3</v>
      </c>
      <c r="C457" s="19">
        <v>7</v>
      </c>
      <c r="D457" s="19">
        <v>3</v>
      </c>
      <c r="E457" s="11">
        <v>3</v>
      </c>
      <c r="F457" s="19">
        <v>3</v>
      </c>
      <c r="H457" s="19">
        <v>1768638</v>
      </c>
    </row>
    <row r="458" spans="1:6" ht="12.75">
      <c r="A458" s="19" t="s">
        <v>28</v>
      </c>
      <c r="B458" s="11" t="s">
        <v>28</v>
      </c>
      <c r="C458" s="19" t="s">
        <v>28</v>
      </c>
      <c r="D458" s="19" t="s">
        <v>28</v>
      </c>
      <c r="E458" s="11" t="s">
        <v>28</v>
      </c>
      <c r="F458" s="19" t="s">
        <v>28</v>
      </c>
    </row>
    <row r="459" spans="1:6" ht="12.75">
      <c r="A459" s="19" t="s">
        <v>28</v>
      </c>
      <c r="B459" s="11" t="s">
        <v>28</v>
      </c>
      <c r="C459" s="19" t="s">
        <v>28</v>
      </c>
      <c r="D459" s="19" t="s">
        <v>28</v>
      </c>
      <c r="E459" s="11" t="s">
        <v>28</v>
      </c>
      <c r="F459" s="19" t="s">
        <v>28</v>
      </c>
    </row>
    <row r="460" spans="1:6" ht="12.75">
      <c r="A460" s="19" t="s">
        <v>28</v>
      </c>
      <c r="B460" s="11" t="s">
        <v>28</v>
      </c>
      <c r="C460" s="19" t="s">
        <v>28</v>
      </c>
      <c r="D460" s="19" t="s">
        <v>28</v>
      </c>
      <c r="E460" s="11" t="s">
        <v>28</v>
      </c>
      <c r="F460" s="19" t="s">
        <v>28</v>
      </c>
    </row>
    <row r="461" spans="1:6" ht="12.75">
      <c r="A461" s="19" t="s">
        <v>28</v>
      </c>
      <c r="B461" s="11" t="s">
        <v>28</v>
      </c>
      <c r="C461" s="19" t="s">
        <v>28</v>
      </c>
      <c r="D461" s="19" t="s">
        <v>28</v>
      </c>
      <c r="E461" s="11" t="s">
        <v>28</v>
      </c>
      <c r="F461" s="19" t="s">
        <v>28</v>
      </c>
    </row>
    <row r="462" spans="1:6" ht="12.75">
      <c r="A462" s="19" t="s">
        <v>28</v>
      </c>
      <c r="B462" s="11" t="s">
        <v>28</v>
      </c>
      <c r="C462" s="19" t="s">
        <v>28</v>
      </c>
      <c r="D462" s="19" t="s">
        <v>28</v>
      </c>
      <c r="E462" s="11" t="s">
        <v>28</v>
      </c>
      <c r="F462" s="19" t="s">
        <v>28</v>
      </c>
    </row>
    <row r="463" spans="1:6" ht="12.75">
      <c r="A463" s="19" t="s">
        <v>28</v>
      </c>
      <c r="B463" s="11" t="s">
        <v>28</v>
      </c>
      <c r="C463" s="19" t="s">
        <v>28</v>
      </c>
      <c r="D463" s="19" t="s">
        <v>28</v>
      </c>
      <c r="E463" s="11" t="s">
        <v>28</v>
      </c>
      <c r="F463" s="19" t="s">
        <v>28</v>
      </c>
    </row>
    <row r="464" spans="1:6" ht="12.75">
      <c r="A464" s="19" t="s">
        <v>28</v>
      </c>
      <c r="B464" s="11" t="s">
        <v>28</v>
      </c>
      <c r="C464" s="19" t="s">
        <v>28</v>
      </c>
      <c r="D464" s="19" t="s">
        <v>28</v>
      </c>
      <c r="E464" s="11" t="s">
        <v>28</v>
      </c>
      <c r="F464" s="19" t="s">
        <v>28</v>
      </c>
    </row>
    <row r="465" spans="1:6" ht="12.75">
      <c r="A465" s="19" t="s">
        <v>28</v>
      </c>
      <c r="B465" s="11" t="s">
        <v>28</v>
      </c>
      <c r="C465" s="19" t="s">
        <v>28</v>
      </c>
      <c r="D465" s="19" t="s">
        <v>28</v>
      </c>
      <c r="E465" s="11" t="s">
        <v>28</v>
      </c>
      <c r="F465" s="19" t="s">
        <v>28</v>
      </c>
    </row>
    <row r="466" spans="1:6" ht="12.75">
      <c r="A466" s="19" t="s">
        <v>28</v>
      </c>
      <c r="B466" s="11" t="s">
        <v>28</v>
      </c>
      <c r="C466" s="19" t="s">
        <v>28</v>
      </c>
      <c r="D466" s="19" t="s">
        <v>28</v>
      </c>
      <c r="E466" s="11" t="s">
        <v>28</v>
      </c>
      <c r="F466" s="19" t="s">
        <v>28</v>
      </c>
    </row>
    <row r="467" spans="1:6" ht="12.75">
      <c r="A467" s="19" t="s">
        <v>28</v>
      </c>
      <c r="B467" s="11" t="s">
        <v>28</v>
      </c>
      <c r="C467" s="19" t="s">
        <v>28</v>
      </c>
      <c r="D467" s="19" t="s">
        <v>28</v>
      </c>
      <c r="E467" s="11" t="s">
        <v>28</v>
      </c>
      <c r="F467" s="19" t="s">
        <v>28</v>
      </c>
    </row>
    <row r="468" spans="1:6" ht="12.75">
      <c r="A468" s="19" t="s">
        <v>28</v>
      </c>
      <c r="B468" s="11" t="s">
        <v>28</v>
      </c>
      <c r="C468" s="19" t="s">
        <v>28</v>
      </c>
      <c r="D468" s="19" t="s">
        <v>28</v>
      </c>
      <c r="E468" s="11" t="s">
        <v>28</v>
      </c>
      <c r="F468" s="19" t="s">
        <v>28</v>
      </c>
    </row>
    <row r="469" spans="1:6" ht="12.75">
      <c r="A469" s="19" t="s">
        <v>28</v>
      </c>
      <c r="B469" s="11" t="s">
        <v>28</v>
      </c>
      <c r="C469" s="19" t="s">
        <v>28</v>
      </c>
      <c r="D469" s="19" t="s">
        <v>28</v>
      </c>
      <c r="E469" s="11" t="s">
        <v>28</v>
      </c>
      <c r="F469" s="19" t="s">
        <v>28</v>
      </c>
    </row>
    <row r="470" spans="1:6" ht="12.75">
      <c r="A470" s="19" t="s">
        <v>28</v>
      </c>
      <c r="B470" s="11" t="s">
        <v>28</v>
      </c>
      <c r="C470" s="19" t="s">
        <v>28</v>
      </c>
      <c r="D470" s="19" t="s">
        <v>28</v>
      </c>
      <c r="E470" s="11" t="s">
        <v>28</v>
      </c>
      <c r="F470" s="19" t="s">
        <v>28</v>
      </c>
    </row>
    <row r="471" spans="1:6" ht="12.75">
      <c r="A471" s="19" t="s">
        <v>28</v>
      </c>
      <c r="B471" s="11" t="s">
        <v>28</v>
      </c>
      <c r="C471" s="19" t="s">
        <v>28</v>
      </c>
      <c r="D471" s="19" t="s">
        <v>28</v>
      </c>
      <c r="E471" s="11" t="s">
        <v>28</v>
      </c>
      <c r="F471" s="19" t="s">
        <v>28</v>
      </c>
    </row>
    <row r="472" spans="1:6" ht="12.75">
      <c r="A472" s="19" t="s">
        <v>28</v>
      </c>
      <c r="B472" s="11" t="s">
        <v>28</v>
      </c>
      <c r="C472" s="19" t="s">
        <v>28</v>
      </c>
      <c r="D472" s="19" t="s">
        <v>28</v>
      </c>
      <c r="E472" s="11" t="s">
        <v>28</v>
      </c>
      <c r="F472" s="19" t="s">
        <v>28</v>
      </c>
    </row>
    <row r="473" spans="1:6" ht="12.75">
      <c r="A473" s="19" t="s">
        <v>28</v>
      </c>
      <c r="B473" s="11" t="s">
        <v>28</v>
      </c>
      <c r="C473" s="19" t="s">
        <v>28</v>
      </c>
      <c r="D473" s="19" t="s">
        <v>28</v>
      </c>
      <c r="E473" s="11" t="s">
        <v>28</v>
      </c>
      <c r="F473" s="19" t="s">
        <v>28</v>
      </c>
    </row>
    <row r="474" spans="1:6" ht="12.75">
      <c r="A474" s="19" t="s">
        <v>28</v>
      </c>
      <c r="B474" s="11" t="s">
        <v>28</v>
      </c>
      <c r="C474" s="19" t="s">
        <v>28</v>
      </c>
      <c r="D474" s="19" t="s">
        <v>28</v>
      </c>
      <c r="E474" s="11" t="s">
        <v>28</v>
      </c>
      <c r="F474" s="19" t="s">
        <v>28</v>
      </c>
    </row>
    <row r="475" spans="1:6" ht="12.75">
      <c r="A475" s="19" t="s">
        <v>28</v>
      </c>
      <c r="B475" s="11" t="s">
        <v>28</v>
      </c>
      <c r="C475" s="19" t="s">
        <v>28</v>
      </c>
      <c r="D475" s="19" t="s">
        <v>28</v>
      </c>
      <c r="E475" s="11" t="s">
        <v>28</v>
      </c>
      <c r="F475" s="19" t="s">
        <v>28</v>
      </c>
    </row>
    <row r="476" spans="1:8" ht="12.75">
      <c r="A476" s="19">
        <v>9</v>
      </c>
      <c r="B476" s="11">
        <v>12</v>
      </c>
      <c r="C476" s="19">
        <v>6</v>
      </c>
      <c r="D476" s="19">
        <v>3</v>
      </c>
      <c r="E476" s="11">
        <v>4</v>
      </c>
      <c r="F476" s="19">
        <v>3</v>
      </c>
      <c r="H476" s="19">
        <v>1781853</v>
      </c>
    </row>
    <row r="477" spans="1:6" ht="12.75">
      <c r="A477" s="19" t="s">
        <v>28</v>
      </c>
      <c r="B477" s="11" t="s">
        <v>28</v>
      </c>
      <c r="C477" s="19" t="s">
        <v>28</v>
      </c>
      <c r="D477" s="19" t="s">
        <v>28</v>
      </c>
      <c r="E477" s="11" t="s">
        <v>28</v>
      </c>
      <c r="F477" s="19" t="s">
        <v>28</v>
      </c>
    </row>
    <row r="478" spans="1:6" ht="12.75">
      <c r="A478" s="19" t="s">
        <v>28</v>
      </c>
      <c r="B478" s="11" t="s">
        <v>28</v>
      </c>
      <c r="C478" s="19" t="s">
        <v>28</v>
      </c>
      <c r="D478" s="19" t="s">
        <v>28</v>
      </c>
      <c r="E478" s="11" t="s">
        <v>28</v>
      </c>
      <c r="F478" s="19" t="s">
        <v>28</v>
      </c>
    </row>
    <row r="479" spans="1:6" ht="12.75">
      <c r="A479" s="19" t="s">
        <v>28</v>
      </c>
      <c r="B479" s="11" t="s">
        <v>28</v>
      </c>
      <c r="C479" s="19" t="s">
        <v>28</v>
      </c>
      <c r="D479" s="19" t="s">
        <v>28</v>
      </c>
      <c r="E479" s="11" t="s">
        <v>28</v>
      </c>
      <c r="F479" s="19" t="s">
        <v>28</v>
      </c>
    </row>
    <row r="480" spans="1:6" ht="12.75">
      <c r="A480" s="19" t="s">
        <v>28</v>
      </c>
      <c r="B480" s="11" t="s">
        <v>28</v>
      </c>
      <c r="C480" s="19" t="s">
        <v>28</v>
      </c>
      <c r="D480" s="19" t="s">
        <v>28</v>
      </c>
      <c r="E480" s="11" t="s">
        <v>28</v>
      </c>
      <c r="F480" s="19" t="s">
        <v>28</v>
      </c>
    </row>
    <row r="481" spans="1:6" ht="12.75">
      <c r="A481" s="19" t="s">
        <v>28</v>
      </c>
      <c r="B481" s="11" t="s">
        <v>28</v>
      </c>
      <c r="C481" s="19" t="s">
        <v>28</v>
      </c>
      <c r="D481" s="19" t="s">
        <v>28</v>
      </c>
      <c r="E481" s="11" t="s">
        <v>28</v>
      </c>
      <c r="F481" s="19" t="s">
        <v>28</v>
      </c>
    </row>
    <row r="482" spans="1:6" ht="12.75">
      <c r="A482" s="19" t="s">
        <v>28</v>
      </c>
      <c r="B482" s="11" t="s">
        <v>28</v>
      </c>
      <c r="C482" s="19" t="s">
        <v>28</v>
      </c>
      <c r="D482" s="19" t="s">
        <v>28</v>
      </c>
      <c r="E482" s="11" t="s">
        <v>28</v>
      </c>
      <c r="F482" s="19" t="s">
        <v>28</v>
      </c>
    </row>
    <row r="483" spans="1:8" ht="12.75">
      <c r="A483" s="19">
        <v>1</v>
      </c>
      <c r="B483" s="11">
        <v>1</v>
      </c>
      <c r="C483" s="19">
        <v>1</v>
      </c>
      <c r="D483" s="19">
        <v>1</v>
      </c>
      <c r="E483" s="11">
        <v>1</v>
      </c>
      <c r="F483" s="19">
        <v>1</v>
      </c>
      <c r="H483" s="19">
        <v>1788847</v>
      </c>
    </row>
    <row r="484" spans="1:6" ht="12.75">
      <c r="A484" s="19" t="s">
        <v>28</v>
      </c>
      <c r="B484" s="11" t="s">
        <v>28</v>
      </c>
      <c r="C484" s="19" t="s">
        <v>28</v>
      </c>
      <c r="D484" s="19" t="s">
        <v>28</v>
      </c>
      <c r="E484" s="11" t="s">
        <v>28</v>
      </c>
      <c r="F484" s="19" t="s">
        <v>28</v>
      </c>
    </row>
    <row r="485" spans="1:6" ht="12.75">
      <c r="A485" s="19" t="s">
        <v>28</v>
      </c>
      <c r="B485" s="11" t="s">
        <v>28</v>
      </c>
      <c r="C485" s="19" t="s">
        <v>28</v>
      </c>
      <c r="D485" s="19" t="s">
        <v>28</v>
      </c>
      <c r="E485" s="11" t="s">
        <v>28</v>
      </c>
      <c r="F485" s="19" t="s">
        <v>28</v>
      </c>
    </row>
    <row r="486" spans="1:6" ht="12.75">
      <c r="A486" s="19" t="s">
        <v>28</v>
      </c>
      <c r="B486" s="11" t="s">
        <v>28</v>
      </c>
      <c r="C486" s="19" t="s">
        <v>28</v>
      </c>
      <c r="D486" s="19" t="s">
        <v>28</v>
      </c>
      <c r="E486" s="11" t="s">
        <v>28</v>
      </c>
      <c r="F486" s="19" t="s">
        <v>28</v>
      </c>
    </row>
    <row r="487" spans="1:6" ht="12.75">
      <c r="A487" s="19" t="s">
        <v>28</v>
      </c>
      <c r="B487" s="11" t="s">
        <v>28</v>
      </c>
      <c r="C487" s="19" t="s">
        <v>28</v>
      </c>
      <c r="D487" s="19" t="s">
        <v>28</v>
      </c>
      <c r="E487" s="11" t="s">
        <v>28</v>
      </c>
      <c r="F487" s="19" t="s">
        <v>28</v>
      </c>
    </row>
    <row r="488" spans="1:6" ht="12.75">
      <c r="A488" s="19" t="s">
        <v>28</v>
      </c>
      <c r="B488" s="11" t="s">
        <v>28</v>
      </c>
      <c r="C488" s="19" t="s">
        <v>28</v>
      </c>
      <c r="D488" s="19" t="s">
        <v>28</v>
      </c>
      <c r="E488" s="11" t="s">
        <v>28</v>
      </c>
      <c r="F488" s="19" t="s">
        <v>28</v>
      </c>
    </row>
    <row r="489" spans="1:6" ht="12.75">
      <c r="A489" s="19" t="s">
        <v>28</v>
      </c>
      <c r="B489" s="11" t="s">
        <v>28</v>
      </c>
      <c r="C489" s="19" t="s">
        <v>28</v>
      </c>
      <c r="D489" s="19" t="s">
        <v>28</v>
      </c>
      <c r="E489" s="11" t="s">
        <v>28</v>
      </c>
      <c r="F489" s="19" t="s">
        <v>28</v>
      </c>
    </row>
    <row r="490" spans="1:6" ht="12.75">
      <c r="A490" s="19" t="s">
        <v>28</v>
      </c>
      <c r="B490" s="11" t="s">
        <v>28</v>
      </c>
      <c r="C490" s="19" t="s">
        <v>28</v>
      </c>
      <c r="D490" s="19" t="s">
        <v>28</v>
      </c>
      <c r="E490" s="11" t="s">
        <v>28</v>
      </c>
      <c r="F490" s="19" t="s">
        <v>28</v>
      </c>
    </row>
    <row r="491" spans="1:6" ht="12.75">
      <c r="A491" s="19" t="s">
        <v>28</v>
      </c>
      <c r="B491" s="11" t="s">
        <v>28</v>
      </c>
      <c r="C491" s="19" t="s">
        <v>28</v>
      </c>
      <c r="D491" s="19" t="s">
        <v>28</v>
      </c>
      <c r="E491" s="11" t="s">
        <v>28</v>
      </c>
      <c r="F491" s="19" t="s">
        <v>28</v>
      </c>
    </row>
    <row r="492" spans="1:8" ht="12.75">
      <c r="A492" s="19">
        <v>7</v>
      </c>
      <c r="B492" s="11">
        <v>2</v>
      </c>
      <c r="C492" s="19">
        <v>1</v>
      </c>
      <c r="D492" s="19">
        <v>5</v>
      </c>
      <c r="E492" s="11">
        <v>2</v>
      </c>
      <c r="F492" s="19">
        <v>1</v>
      </c>
      <c r="H492" s="19">
        <v>1789707</v>
      </c>
    </row>
    <row r="493" spans="1:6" ht="12.75">
      <c r="A493" s="19" t="s">
        <v>28</v>
      </c>
      <c r="B493" s="11" t="s">
        <v>28</v>
      </c>
      <c r="C493" s="19" t="s">
        <v>28</v>
      </c>
      <c r="D493" s="19" t="s">
        <v>28</v>
      </c>
      <c r="E493" s="11" t="s">
        <v>28</v>
      </c>
      <c r="F493" s="19" t="s">
        <v>28</v>
      </c>
    </row>
    <row r="494" spans="1:8" ht="12.75">
      <c r="A494" s="19">
        <v>57</v>
      </c>
      <c r="B494" s="11">
        <v>57</v>
      </c>
      <c r="C494" s="19">
        <v>60</v>
      </c>
      <c r="D494" s="19">
        <v>5</v>
      </c>
      <c r="E494" s="11">
        <v>5</v>
      </c>
      <c r="F494" s="19">
        <v>5</v>
      </c>
      <c r="H494" s="19">
        <v>1818140</v>
      </c>
    </row>
    <row r="495" spans="1:6" ht="12.75">
      <c r="A495" s="19" t="s">
        <v>28</v>
      </c>
      <c r="B495" s="11" t="s">
        <v>28</v>
      </c>
      <c r="C495" s="19" t="s">
        <v>28</v>
      </c>
      <c r="D495" s="19" t="s">
        <v>28</v>
      </c>
      <c r="E495" s="11" t="s">
        <v>28</v>
      </c>
      <c r="F495" s="19" t="s">
        <v>28</v>
      </c>
    </row>
    <row r="496" spans="1:6" ht="12.75">
      <c r="A496" s="19" t="s">
        <v>28</v>
      </c>
      <c r="B496" s="11" t="s">
        <v>28</v>
      </c>
      <c r="C496" s="19" t="s">
        <v>28</v>
      </c>
      <c r="D496" s="19" t="s">
        <v>28</v>
      </c>
      <c r="E496" s="11" t="s">
        <v>28</v>
      </c>
      <c r="F496" s="19" t="s">
        <v>28</v>
      </c>
    </row>
    <row r="497" spans="1:6" ht="12.75">
      <c r="A497" s="19" t="s">
        <v>28</v>
      </c>
      <c r="B497" s="11" t="s">
        <v>28</v>
      </c>
      <c r="C497" s="19" t="s">
        <v>28</v>
      </c>
      <c r="D497" s="19" t="s">
        <v>28</v>
      </c>
      <c r="E497" s="11" t="s">
        <v>28</v>
      </c>
      <c r="F497" s="19" t="s">
        <v>28</v>
      </c>
    </row>
    <row r="498" spans="1:6" ht="12.75">
      <c r="A498" s="19" t="s">
        <v>28</v>
      </c>
      <c r="B498" s="11" t="s">
        <v>28</v>
      </c>
      <c r="C498" s="19" t="s">
        <v>28</v>
      </c>
      <c r="D498" s="19" t="s">
        <v>28</v>
      </c>
      <c r="E498" s="11" t="s">
        <v>28</v>
      </c>
      <c r="F498" s="19" t="s">
        <v>28</v>
      </c>
    </row>
    <row r="499" spans="1:6" ht="12.75">
      <c r="A499" s="19" t="s">
        <v>28</v>
      </c>
      <c r="B499" s="11" t="s">
        <v>28</v>
      </c>
      <c r="C499" s="19" t="s">
        <v>28</v>
      </c>
      <c r="D499" s="19" t="s">
        <v>28</v>
      </c>
      <c r="E499" s="11" t="s">
        <v>28</v>
      </c>
      <c r="F499" s="19" t="s">
        <v>28</v>
      </c>
    </row>
    <row r="500" spans="1:8" ht="12.75">
      <c r="A500" s="19">
        <v>73</v>
      </c>
      <c r="B500" s="11">
        <v>21</v>
      </c>
      <c r="C500" s="19">
        <v>19</v>
      </c>
      <c r="D500" s="19">
        <v>10</v>
      </c>
      <c r="E500" s="11">
        <v>2</v>
      </c>
      <c r="F500" s="19">
        <v>3</v>
      </c>
      <c r="H500" s="19">
        <v>1854542</v>
      </c>
    </row>
    <row r="501" spans="1:6" ht="12.75">
      <c r="A501" s="19" t="s">
        <v>28</v>
      </c>
      <c r="B501" s="11" t="s">
        <v>28</v>
      </c>
      <c r="C501" s="19" t="s">
        <v>28</v>
      </c>
      <c r="D501" s="19" t="s">
        <v>28</v>
      </c>
      <c r="E501" s="11" t="s">
        <v>28</v>
      </c>
      <c r="F501" s="19" t="s">
        <v>28</v>
      </c>
    </row>
    <row r="502" spans="1:6" ht="12.75">
      <c r="A502" s="19" t="s">
        <v>28</v>
      </c>
      <c r="B502" s="11" t="s">
        <v>28</v>
      </c>
      <c r="C502" s="19" t="s">
        <v>28</v>
      </c>
      <c r="D502" s="19" t="s">
        <v>28</v>
      </c>
      <c r="E502" s="11" t="s">
        <v>28</v>
      </c>
      <c r="F502" s="19" t="s">
        <v>28</v>
      </c>
    </row>
    <row r="503" spans="1:6" ht="12.75">
      <c r="A503" s="19" t="s">
        <v>28</v>
      </c>
      <c r="B503" s="11" t="s">
        <v>28</v>
      </c>
      <c r="C503" s="19" t="s">
        <v>28</v>
      </c>
      <c r="D503" s="19" t="s">
        <v>28</v>
      </c>
      <c r="E503" s="11" t="s">
        <v>28</v>
      </c>
      <c r="F503" s="19" t="s">
        <v>28</v>
      </c>
    </row>
    <row r="504" spans="1:6" ht="12.75">
      <c r="A504" s="19" t="s">
        <v>28</v>
      </c>
      <c r="B504" s="11" t="s">
        <v>28</v>
      </c>
      <c r="C504" s="19" t="s">
        <v>28</v>
      </c>
      <c r="D504" s="19" t="s">
        <v>28</v>
      </c>
      <c r="E504" s="11" t="s">
        <v>28</v>
      </c>
      <c r="F504" s="19" t="s">
        <v>28</v>
      </c>
    </row>
    <row r="505" spans="1:6" ht="12.75">
      <c r="A505" s="19" t="s">
        <v>28</v>
      </c>
      <c r="B505" s="11" t="s">
        <v>28</v>
      </c>
      <c r="C505" s="19" t="s">
        <v>28</v>
      </c>
      <c r="D505" s="19" t="s">
        <v>28</v>
      </c>
      <c r="E505" s="11" t="s">
        <v>28</v>
      </c>
      <c r="F505" s="19" t="s">
        <v>28</v>
      </c>
    </row>
    <row r="506" spans="1:6" ht="12.75">
      <c r="A506" s="19" t="s">
        <v>28</v>
      </c>
      <c r="B506" s="11" t="s">
        <v>28</v>
      </c>
      <c r="C506" s="19" t="s">
        <v>28</v>
      </c>
      <c r="D506" s="19" t="s">
        <v>28</v>
      </c>
      <c r="E506" s="11" t="s">
        <v>28</v>
      </c>
      <c r="F506" s="19" t="s">
        <v>28</v>
      </c>
    </row>
    <row r="507" spans="1:6" ht="12.75">
      <c r="A507" s="19" t="s">
        <v>28</v>
      </c>
      <c r="B507" s="11" t="s">
        <v>28</v>
      </c>
      <c r="C507" s="19" t="s">
        <v>28</v>
      </c>
      <c r="D507" s="19" t="s">
        <v>28</v>
      </c>
      <c r="E507" s="11" t="s">
        <v>28</v>
      </c>
      <c r="F507" s="19" t="s">
        <v>28</v>
      </c>
    </row>
    <row r="508" spans="1:6" ht="12.75">
      <c r="A508" s="19" t="s">
        <v>28</v>
      </c>
      <c r="B508" s="11" t="s">
        <v>28</v>
      </c>
      <c r="C508" s="19" t="s">
        <v>28</v>
      </c>
      <c r="D508" s="19" t="s">
        <v>28</v>
      </c>
      <c r="E508" s="11" t="s">
        <v>28</v>
      </c>
      <c r="F508" s="19" t="s">
        <v>28</v>
      </c>
    </row>
    <row r="509" spans="1:6" ht="12.75">
      <c r="A509" s="19" t="s">
        <v>28</v>
      </c>
      <c r="B509" s="11" t="s">
        <v>28</v>
      </c>
      <c r="C509" s="19" t="s">
        <v>28</v>
      </c>
      <c r="D509" s="19" t="s">
        <v>28</v>
      </c>
      <c r="E509" s="11" t="s">
        <v>28</v>
      </c>
      <c r="F509" s="19" t="s">
        <v>28</v>
      </c>
    </row>
    <row r="510" spans="1:6" ht="12.75">
      <c r="A510" s="19" t="s">
        <v>28</v>
      </c>
      <c r="B510" s="11" t="s">
        <v>28</v>
      </c>
      <c r="C510" s="19" t="s">
        <v>28</v>
      </c>
      <c r="D510" s="19" t="s">
        <v>28</v>
      </c>
      <c r="E510" s="11" t="s">
        <v>28</v>
      </c>
      <c r="F510" s="19" t="s">
        <v>28</v>
      </c>
    </row>
    <row r="511" spans="1:6" ht="12.75">
      <c r="A511" s="19" t="s">
        <v>28</v>
      </c>
      <c r="B511" s="11" t="s">
        <v>28</v>
      </c>
      <c r="C511" s="19" t="s">
        <v>28</v>
      </c>
      <c r="D511" s="19" t="s">
        <v>28</v>
      </c>
      <c r="E511" s="11" t="s">
        <v>28</v>
      </c>
      <c r="F511" s="19" t="s">
        <v>28</v>
      </c>
    </row>
    <row r="512" spans="1:8" ht="12.75">
      <c r="A512" s="19">
        <v>3</v>
      </c>
      <c r="B512" s="11">
        <v>2</v>
      </c>
      <c r="C512" s="19">
        <v>4</v>
      </c>
      <c r="D512" s="19">
        <v>1</v>
      </c>
      <c r="E512" s="11">
        <v>1</v>
      </c>
      <c r="F512" s="19">
        <v>2</v>
      </c>
      <c r="H512" s="19">
        <v>1894235</v>
      </c>
    </row>
    <row r="513" spans="1:6" ht="12.75">
      <c r="A513" s="19" t="s">
        <v>28</v>
      </c>
      <c r="B513" s="11" t="s">
        <v>28</v>
      </c>
      <c r="C513" s="19" t="s">
        <v>28</v>
      </c>
      <c r="D513" s="19" t="s">
        <v>28</v>
      </c>
      <c r="E513" s="11" t="s">
        <v>28</v>
      </c>
      <c r="F513" s="19" t="s">
        <v>28</v>
      </c>
    </row>
    <row r="514" spans="1:6" ht="12.75">
      <c r="A514" s="19" t="s">
        <v>28</v>
      </c>
      <c r="B514" s="11" t="s">
        <v>28</v>
      </c>
      <c r="C514" s="19" t="s">
        <v>28</v>
      </c>
      <c r="D514" s="19" t="s">
        <v>28</v>
      </c>
      <c r="E514" s="11" t="s">
        <v>28</v>
      </c>
      <c r="F514" s="19" t="s">
        <v>28</v>
      </c>
    </row>
    <row r="515" spans="1:6" ht="12.75">
      <c r="A515" s="19" t="s">
        <v>28</v>
      </c>
      <c r="B515" s="11" t="s">
        <v>28</v>
      </c>
      <c r="C515" s="19" t="s">
        <v>28</v>
      </c>
      <c r="D515" s="19" t="s">
        <v>28</v>
      </c>
      <c r="E515" s="11" t="s">
        <v>28</v>
      </c>
      <c r="F515" s="19" t="s">
        <v>28</v>
      </c>
    </row>
    <row r="516" spans="1:6" ht="12.75">
      <c r="A516" s="19" t="s">
        <v>28</v>
      </c>
      <c r="B516" s="11" t="s">
        <v>28</v>
      </c>
      <c r="C516" s="19" t="s">
        <v>28</v>
      </c>
      <c r="D516" s="19" t="s">
        <v>28</v>
      </c>
      <c r="E516" s="11" t="s">
        <v>28</v>
      </c>
      <c r="F516" s="19" t="s">
        <v>28</v>
      </c>
    </row>
    <row r="517" spans="1:6" ht="12.75">
      <c r="A517" s="19" t="s">
        <v>28</v>
      </c>
      <c r="B517" s="11" t="s">
        <v>28</v>
      </c>
      <c r="C517" s="19" t="s">
        <v>28</v>
      </c>
      <c r="D517" s="19" t="s">
        <v>28</v>
      </c>
      <c r="E517" s="11" t="s">
        <v>28</v>
      </c>
      <c r="F517" s="19" t="s">
        <v>28</v>
      </c>
    </row>
    <row r="518" spans="1:6" ht="12.75">
      <c r="A518" s="19" t="s">
        <v>28</v>
      </c>
      <c r="B518" s="11" t="s">
        <v>28</v>
      </c>
      <c r="C518" s="19" t="s">
        <v>28</v>
      </c>
      <c r="D518" s="19" t="s">
        <v>28</v>
      </c>
      <c r="E518" s="11" t="s">
        <v>28</v>
      </c>
      <c r="F518" s="19" t="s">
        <v>28</v>
      </c>
    </row>
    <row r="519" spans="1:6" ht="12.75">
      <c r="A519" s="19" t="s">
        <v>28</v>
      </c>
      <c r="B519" s="11" t="s">
        <v>28</v>
      </c>
      <c r="C519" s="19" t="s">
        <v>28</v>
      </c>
      <c r="D519" s="19" t="s">
        <v>28</v>
      </c>
      <c r="E519" s="11" t="s">
        <v>28</v>
      </c>
      <c r="F519" s="19" t="s">
        <v>28</v>
      </c>
    </row>
    <row r="520" spans="1:6" ht="12.75">
      <c r="A520" s="19" t="s">
        <v>28</v>
      </c>
      <c r="B520" s="11" t="s">
        <v>28</v>
      </c>
      <c r="C520" s="19" t="s">
        <v>28</v>
      </c>
      <c r="D520" s="19" t="s">
        <v>28</v>
      </c>
      <c r="E520" s="11" t="s">
        <v>28</v>
      </c>
      <c r="F520" s="19" t="s">
        <v>28</v>
      </c>
    </row>
    <row r="521" spans="1:8" ht="12.75">
      <c r="A521" s="19">
        <v>68</v>
      </c>
      <c r="B521" s="11">
        <v>61</v>
      </c>
      <c r="C521" s="19">
        <v>135</v>
      </c>
      <c r="D521" s="19">
        <v>23</v>
      </c>
      <c r="E521" s="11">
        <v>20</v>
      </c>
      <c r="F521" s="19">
        <v>43</v>
      </c>
      <c r="H521" s="19">
        <v>1912735</v>
      </c>
    </row>
    <row r="522" spans="1:6" ht="12.75">
      <c r="A522" s="19" t="s">
        <v>28</v>
      </c>
      <c r="B522" s="11" t="s">
        <v>28</v>
      </c>
      <c r="C522" s="19" t="s">
        <v>28</v>
      </c>
      <c r="D522" s="19" t="s">
        <v>28</v>
      </c>
      <c r="E522" s="11" t="s">
        <v>28</v>
      </c>
      <c r="F522" s="19" t="s">
        <v>28</v>
      </c>
    </row>
    <row r="523" spans="1:6" ht="12.75">
      <c r="A523" s="19" t="s">
        <v>28</v>
      </c>
      <c r="B523" s="11" t="s">
        <v>28</v>
      </c>
      <c r="C523" s="19" t="s">
        <v>28</v>
      </c>
      <c r="D523" s="19" t="s">
        <v>28</v>
      </c>
      <c r="E523" s="11" t="s">
        <v>28</v>
      </c>
      <c r="F523" s="19" t="s">
        <v>28</v>
      </c>
    </row>
    <row r="524" spans="1:6" ht="12.75">
      <c r="A524" s="19" t="s">
        <v>28</v>
      </c>
      <c r="B524" s="11" t="s">
        <v>28</v>
      </c>
      <c r="C524" s="19" t="s">
        <v>28</v>
      </c>
      <c r="D524" s="19" t="s">
        <v>28</v>
      </c>
      <c r="E524" s="11" t="s">
        <v>28</v>
      </c>
      <c r="F524" s="19" t="s">
        <v>28</v>
      </c>
    </row>
    <row r="525" spans="1:6" ht="12.75">
      <c r="A525" s="19" t="s">
        <v>28</v>
      </c>
      <c r="B525" s="11" t="s">
        <v>28</v>
      </c>
      <c r="C525" s="19" t="s">
        <v>28</v>
      </c>
      <c r="D525" s="19" t="s">
        <v>28</v>
      </c>
      <c r="E525" s="11" t="s">
        <v>28</v>
      </c>
      <c r="F525" s="19" t="s">
        <v>28</v>
      </c>
    </row>
    <row r="526" spans="1:6" ht="12.75">
      <c r="A526" s="19" t="s">
        <v>28</v>
      </c>
      <c r="B526" s="11" t="s">
        <v>28</v>
      </c>
      <c r="C526" s="19" t="s">
        <v>28</v>
      </c>
      <c r="D526" s="19" t="s">
        <v>28</v>
      </c>
      <c r="E526" s="11" t="s">
        <v>28</v>
      </c>
      <c r="F526" s="19" t="s">
        <v>28</v>
      </c>
    </row>
    <row r="527" spans="1:6" ht="12.75">
      <c r="A527" s="19" t="s">
        <v>28</v>
      </c>
      <c r="B527" s="11" t="s">
        <v>28</v>
      </c>
      <c r="C527" s="19" t="s">
        <v>28</v>
      </c>
      <c r="D527" s="19" t="s">
        <v>28</v>
      </c>
      <c r="E527" s="11" t="s">
        <v>28</v>
      </c>
      <c r="F527" s="19" t="s">
        <v>28</v>
      </c>
    </row>
    <row r="528" spans="1:6" ht="12.75">
      <c r="A528" s="19" t="s">
        <v>28</v>
      </c>
      <c r="B528" s="11" t="s">
        <v>28</v>
      </c>
      <c r="C528" s="19" t="s">
        <v>28</v>
      </c>
      <c r="D528" s="19" t="s">
        <v>28</v>
      </c>
      <c r="E528" s="11" t="s">
        <v>28</v>
      </c>
      <c r="F528" s="19" t="s">
        <v>28</v>
      </c>
    </row>
    <row r="529" spans="1:6" ht="12.75">
      <c r="A529" s="19" t="s">
        <v>28</v>
      </c>
      <c r="B529" s="11" t="s">
        <v>28</v>
      </c>
      <c r="C529" s="19" t="s">
        <v>28</v>
      </c>
      <c r="D529" s="19" t="s">
        <v>28</v>
      </c>
      <c r="E529" s="11" t="s">
        <v>28</v>
      </c>
      <c r="F529" s="19" t="s">
        <v>28</v>
      </c>
    </row>
    <row r="530" spans="1:6" ht="12.75">
      <c r="A530" s="19" t="s">
        <v>28</v>
      </c>
      <c r="B530" s="11" t="s">
        <v>28</v>
      </c>
      <c r="C530" s="19" t="s">
        <v>28</v>
      </c>
      <c r="D530" s="19" t="s">
        <v>28</v>
      </c>
      <c r="E530" s="11" t="s">
        <v>28</v>
      </c>
      <c r="F530" s="19" t="s">
        <v>28</v>
      </c>
    </row>
    <row r="531" spans="1:8" ht="12.75">
      <c r="A531" s="19">
        <v>3</v>
      </c>
      <c r="B531" s="11">
        <v>3</v>
      </c>
      <c r="C531" s="19">
        <v>5</v>
      </c>
      <c r="D531" s="19">
        <v>3</v>
      </c>
      <c r="E531" s="11">
        <v>3</v>
      </c>
      <c r="F531" s="19">
        <v>5</v>
      </c>
      <c r="H531" s="19">
        <v>1923613</v>
      </c>
    </row>
    <row r="532" spans="1:6" ht="12.75">
      <c r="A532" s="19" t="s">
        <v>28</v>
      </c>
      <c r="B532" s="11" t="s">
        <v>28</v>
      </c>
      <c r="C532" s="19" t="s">
        <v>28</v>
      </c>
      <c r="D532" s="19" t="s">
        <v>28</v>
      </c>
      <c r="E532" s="11" t="s">
        <v>28</v>
      </c>
      <c r="F532" s="19" t="s">
        <v>28</v>
      </c>
    </row>
    <row r="533" spans="1:6" ht="12.75">
      <c r="A533" s="19" t="s">
        <v>28</v>
      </c>
      <c r="B533" s="11" t="s">
        <v>28</v>
      </c>
      <c r="C533" s="19" t="s">
        <v>28</v>
      </c>
      <c r="D533" s="19" t="s">
        <v>28</v>
      </c>
      <c r="E533" s="11" t="s">
        <v>28</v>
      </c>
      <c r="F533" s="19" t="s">
        <v>28</v>
      </c>
    </row>
    <row r="534" spans="1:6" ht="12.75">
      <c r="A534" s="19" t="s">
        <v>28</v>
      </c>
      <c r="B534" s="11" t="s">
        <v>28</v>
      </c>
      <c r="C534" s="19" t="s">
        <v>28</v>
      </c>
      <c r="D534" s="19" t="s">
        <v>28</v>
      </c>
      <c r="E534" s="11" t="s">
        <v>28</v>
      </c>
      <c r="F534" s="19" t="s">
        <v>28</v>
      </c>
    </row>
    <row r="535" spans="1:6" ht="12.75">
      <c r="A535" s="19" t="s">
        <v>28</v>
      </c>
      <c r="B535" s="11" t="s">
        <v>28</v>
      </c>
      <c r="C535" s="19" t="s">
        <v>28</v>
      </c>
      <c r="D535" s="19" t="s">
        <v>28</v>
      </c>
      <c r="E535" s="11" t="s">
        <v>28</v>
      </c>
      <c r="F535" s="19" t="s">
        <v>28</v>
      </c>
    </row>
    <row r="536" spans="1:6" ht="12.75">
      <c r="A536" s="19" t="s">
        <v>28</v>
      </c>
      <c r="B536" s="11" t="s">
        <v>28</v>
      </c>
      <c r="C536" s="19" t="s">
        <v>28</v>
      </c>
      <c r="D536" s="19" t="s">
        <v>28</v>
      </c>
      <c r="E536" s="11" t="s">
        <v>28</v>
      </c>
      <c r="F536" s="19" t="s">
        <v>28</v>
      </c>
    </row>
    <row r="537" spans="1:8" ht="12.75">
      <c r="A537" s="19">
        <v>1</v>
      </c>
      <c r="B537" s="11">
        <v>1</v>
      </c>
      <c r="C537" s="19">
        <v>2</v>
      </c>
      <c r="D537" s="19">
        <v>1</v>
      </c>
      <c r="E537" s="11">
        <v>1</v>
      </c>
      <c r="F537" s="19">
        <v>1</v>
      </c>
      <c r="H537" s="19">
        <v>1936518</v>
      </c>
    </row>
    <row r="538" spans="1:6" ht="12.75">
      <c r="A538" s="19" t="s">
        <v>28</v>
      </c>
      <c r="B538" s="11" t="s">
        <v>28</v>
      </c>
      <c r="C538" s="19" t="s">
        <v>28</v>
      </c>
      <c r="D538" s="19" t="s">
        <v>28</v>
      </c>
      <c r="E538" s="11" t="s">
        <v>28</v>
      </c>
      <c r="F538" s="19" t="s">
        <v>28</v>
      </c>
    </row>
    <row r="539" spans="1:6" ht="12.75">
      <c r="A539" s="19" t="s">
        <v>28</v>
      </c>
      <c r="B539" s="11" t="s">
        <v>28</v>
      </c>
      <c r="C539" s="19" t="s">
        <v>28</v>
      </c>
      <c r="D539" s="19" t="s">
        <v>28</v>
      </c>
      <c r="E539" s="11" t="s">
        <v>28</v>
      </c>
      <c r="F539" s="19" t="s">
        <v>28</v>
      </c>
    </row>
    <row r="540" spans="1:6" ht="12.75">
      <c r="A540" s="19" t="s">
        <v>28</v>
      </c>
      <c r="B540" s="11" t="s">
        <v>28</v>
      </c>
      <c r="C540" s="19" t="s">
        <v>28</v>
      </c>
      <c r="D540" s="19" t="s">
        <v>28</v>
      </c>
      <c r="E540" s="11" t="s">
        <v>28</v>
      </c>
      <c r="F540" s="19" t="s">
        <v>28</v>
      </c>
    </row>
    <row r="541" spans="1:6" ht="12.75">
      <c r="A541" s="19" t="s">
        <v>28</v>
      </c>
      <c r="B541" s="11" t="s">
        <v>28</v>
      </c>
      <c r="C541" s="19" t="s">
        <v>28</v>
      </c>
      <c r="D541" s="19" t="s">
        <v>28</v>
      </c>
      <c r="E541" s="11" t="s">
        <v>28</v>
      </c>
      <c r="F541" s="19" t="s">
        <v>28</v>
      </c>
    </row>
    <row r="542" spans="1:6" ht="12.75">
      <c r="A542" s="19" t="s">
        <v>28</v>
      </c>
      <c r="B542" s="11" t="s">
        <v>28</v>
      </c>
      <c r="C542" s="19" t="s">
        <v>28</v>
      </c>
      <c r="D542" s="19" t="s">
        <v>28</v>
      </c>
      <c r="E542" s="11" t="s">
        <v>28</v>
      </c>
      <c r="F542" s="19" t="s">
        <v>28</v>
      </c>
    </row>
    <row r="543" spans="1:6" ht="12.75">
      <c r="A543" s="19" t="s">
        <v>28</v>
      </c>
      <c r="B543" s="11" t="s">
        <v>28</v>
      </c>
      <c r="C543" s="19" t="s">
        <v>28</v>
      </c>
      <c r="D543" s="19" t="s">
        <v>28</v>
      </c>
      <c r="E543" s="11" t="s">
        <v>28</v>
      </c>
      <c r="F543" s="19" t="s">
        <v>28</v>
      </c>
    </row>
    <row r="544" spans="1:6" ht="12.75">
      <c r="A544" s="19" t="s">
        <v>28</v>
      </c>
      <c r="B544" s="11" t="s">
        <v>28</v>
      </c>
      <c r="C544" s="19" t="s">
        <v>28</v>
      </c>
      <c r="D544" s="19" t="s">
        <v>28</v>
      </c>
      <c r="E544" s="11" t="s">
        <v>28</v>
      </c>
      <c r="F544" s="19" t="s">
        <v>28</v>
      </c>
    </row>
    <row r="545" spans="1:6" ht="12.75">
      <c r="A545" s="19" t="s">
        <v>28</v>
      </c>
      <c r="B545" s="11" t="s">
        <v>28</v>
      </c>
      <c r="C545" s="19" t="s">
        <v>28</v>
      </c>
      <c r="D545" s="19" t="s">
        <v>28</v>
      </c>
      <c r="E545" s="11" t="s">
        <v>28</v>
      </c>
      <c r="F545" s="19" t="s">
        <v>28</v>
      </c>
    </row>
    <row r="546" spans="1:6" ht="12.75">
      <c r="A546" s="19" t="s">
        <v>28</v>
      </c>
      <c r="B546" s="11" t="s">
        <v>28</v>
      </c>
      <c r="C546" s="19" t="s">
        <v>28</v>
      </c>
      <c r="D546" s="19" t="s">
        <v>28</v>
      </c>
      <c r="E546" s="11" t="s">
        <v>28</v>
      </c>
      <c r="F546" s="19" t="s">
        <v>28</v>
      </c>
    </row>
    <row r="547" spans="1:6" ht="12.75">
      <c r="A547" s="19" t="s">
        <v>28</v>
      </c>
      <c r="B547" s="11" t="s">
        <v>28</v>
      </c>
      <c r="C547" s="19" t="s">
        <v>28</v>
      </c>
      <c r="D547" s="19" t="s">
        <v>28</v>
      </c>
      <c r="E547" s="11" t="s">
        <v>28</v>
      </c>
      <c r="F547" s="19" t="s">
        <v>28</v>
      </c>
    </row>
    <row r="548" spans="1:6" ht="12.75">
      <c r="A548" s="19" t="s">
        <v>28</v>
      </c>
      <c r="B548" s="11" t="s">
        <v>28</v>
      </c>
      <c r="C548" s="19" t="s">
        <v>28</v>
      </c>
      <c r="D548" s="19" t="s">
        <v>28</v>
      </c>
      <c r="E548" s="11" t="s">
        <v>28</v>
      </c>
      <c r="F548" s="19" t="s">
        <v>28</v>
      </c>
    </row>
    <row r="549" spans="1:6" ht="12.75">
      <c r="A549" s="19" t="s">
        <v>28</v>
      </c>
      <c r="B549" s="11" t="s">
        <v>28</v>
      </c>
      <c r="C549" s="19" t="s">
        <v>28</v>
      </c>
      <c r="D549" s="19" t="s">
        <v>28</v>
      </c>
      <c r="E549" s="11" t="s">
        <v>28</v>
      </c>
      <c r="F549" s="19" t="s">
        <v>28</v>
      </c>
    </row>
    <row r="550" spans="1:6" ht="12.75">
      <c r="A550" s="19" t="s">
        <v>28</v>
      </c>
      <c r="B550" s="11" t="s">
        <v>28</v>
      </c>
      <c r="C550" s="19" t="s">
        <v>28</v>
      </c>
      <c r="D550" s="19" t="s">
        <v>28</v>
      </c>
      <c r="E550" s="11" t="s">
        <v>28</v>
      </c>
      <c r="F550" s="19" t="s">
        <v>28</v>
      </c>
    </row>
    <row r="551" spans="1:6" ht="12.75">
      <c r="A551" s="19" t="s">
        <v>28</v>
      </c>
      <c r="B551" s="11" t="s">
        <v>28</v>
      </c>
      <c r="C551" s="19" t="s">
        <v>28</v>
      </c>
      <c r="D551" s="19" t="s">
        <v>28</v>
      </c>
      <c r="E551" s="11" t="s">
        <v>28</v>
      </c>
      <c r="F551" s="19" t="s">
        <v>28</v>
      </c>
    </row>
    <row r="552" spans="1:8" ht="12.75">
      <c r="A552" s="19">
        <v>11</v>
      </c>
      <c r="B552" s="11">
        <v>11</v>
      </c>
      <c r="C552" s="19">
        <v>10</v>
      </c>
      <c r="D552" s="19">
        <v>4</v>
      </c>
      <c r="E552" s="11">
        <v>4</v>
      </c>
      <c r="F552" s="19">
        <v>4</v>
      </c>
      <c r="H552" s="19">
        <v>1938174</v>
      </c>
    </row>
    <row r="553" spans="1:6" ht="12.75">
      <c r="A553" s="19" t="s">
        <v>28</v>
      </c>
      <c r="B553" s="11" t="s">
        <v>28</v>
      </c>
      <c r="C553" s="19" t="s">
        <v>28</v>
      </c>
      <c r="D553" s="19" t="s">
        <v>28</v>
      </c>
      <c r="E553" s="11" t="s">
        <v>28</v>
      </c>
      <c r="F553" s="19" t="s">
        <v>28</v>
      </c>
    </row>
    <row r="554" spans="1:8" ht="12.75">
      <c r="A554" s="19">
        <v>6</v>
      </c>
      <c r="B554" s="11">
        <v>5</v>
      </c>
      <c r="C554" s="19">
        <v>3</v>
      </c>
      <c r="D554" s="19">
        <v>5</v>
      </c>
      <c r="E554" s="11">
        <v>4</v>
      </c>
      <c r="F554" s="19">
        <v>2</v>
      </c>
      <c r="H554" s="19">
        <v>1947676</v>
      </c>
    </row>
    <row r="555" spans="1:6" ht="12.75">
      <c r="A555" s="19" t="s">
        <v>28</v>
      </c>
      <c r="B555" s="11" t="s">
        <v>28</v>
      </c>
      <c r="C555" s="19" t="s">
        <v>28</v>
      </c>
      <c r="D555" s="19" t="s">
        <v>28</v>
      </c>
      <c r="E555" s="11" t="s">
        <v>28</v>
      </c>
      <c r="F555" s="19" t="s">
        <v>28</v>
      </c>
    </row>
    <row r="556" spans="1:6" ht="12.75">
      <c r="A556" s="19" t="s">
        <v>28</v>
      </c>
      <c r="B556" s="11" t="s">
        <v>28</v>
      </c>
      <c r="C556" s="19" t="s">
        <v>28</v>
      </c>
      <c r="D556" s="19" t="s">
        <v>28</v>
      </c>
      <c r="E556" s="11" t="s">
        <v>28</v>
      </c>
      <c r="F556" s="19" t="s">
        <v>28</v>
      </c>
    </row>
    <row r="557" spans="1:6" ht="12.75">
      <c r="A557" s="19" t="s">
        <v>28</v>
      </c>
      <c r="B557" s="11" t="s">
        <v>28</v>
      </c>
      <c r="C557" s="19" t="s">
        <v>28</v>
      </c>
      <c r="D557" s="19" t="s">
        <v>28</v>
      </c>
      <c r="E557" s="11" t="s">
        <v>28</v>
      </c>
      <c r="F557" s="19" t="s">
        <v>28</v>
      </c>
    </row>
    <row r="558" spans="1:8" ht="12.75">
      <c r="A558" s="19">
        <v>47</v>
      </c>
      <c r="B558" s="11">
        <v>55</v>
      </c>
      <c r="C558" s="19">
        <v>20</v>
      </c>
      <c r="D558" s="19">
        <v>29</v>
      </c>
      <c r="E558" s="11">
        <v>32</v>
      </c>
      <c r="F558" s="19">
        <v>15</v>
      </c>
      <c r="H558" s="19">
        <v>1961989</v>
      </c>
    </row>
    <row r="559" spans="1:6" ht="12.75">
      <c r="A559" s="19" t="s">
        <v>28</v>
      </c>
      <c r="B559" s="11" t="s">
        <v>28</v>
      </c>
      <c r="C559" s="19" t="s">
        <v>28</v>
      </c>
      <c r="D559" s="19" t="s">
        <v>28</v>
      </c>
      <c r="E559" s="11" t="s">
        <v>28</v>
      </c>
      <c r="F559" s="19" t="s">
        <v>28</v>
      </c>
    </row>
    <row r="560" spans="1:6" ht="12.75">
      <c r="A560" s="19" t="s">
        <v>28</v>
      </c>
      <c r="B560" s="11" t="s">
        <v>28</v>
      </c>
      <c r="C560" s="19" t="s">
        <v>28</v>
      </c>
      <c r="D560" s="19" t="s">
        <v>28</v>
      </c>
      <c r="E560" s="11" t="s">
        <v>28</v>
      </c>
      <c r="F560" s="19" t="s">
        <v>28</v>
      </c>
    </row>
    <row r="561" spans="1:6" ht="12.75">
      <c r="A561" s="19" t="s">
        <v>28</v>
      </c>
      <c r="B561" s="11" t="s">
        <v>28</v>
      </c>
      <c r="C561" s="19" t="s">
        <v>28</v>
      </c>
      <c r="D561" s="19" t="s">
        <v>28</v>
      </c>
      <c r="E561" s="11" t="s">
        <v>28</v>
      </c>
      <c r="F561" s="19" t="s">
        <v>28</v>
      </c>
    </row>
    <row r="562" spans="1:6" ht="12.75">
      <c r="A562" s="19" t="s">
        <v>28</v>
      </c>
      <c r="B562" s="11" t="s">
        <v>28</v>
      </c>
      <c r="C562" s="19" t="s">
        <v>28</v>
      </c>
      <c r="D562" s="19" t="s">
        <v>28</v>
      </c>
      <c r="E562" s="11" t="s">
        <v>28</v>
      </c>
      <c r="F562" s="19" t="s">
        <v>28</v>
      </c>
    </row>
    <row r="563" spans="1:6" ht="12.75">
      <c r="A563" s="19" t="s">
        <v>28</v>
      </c>
      <c r="B563" s="11" t="s">
        <v>28</v>
      </c>
      <c r="C563" s="19" t="s">
        <v>28</v>
      </c>
      <c r="D563" s="19" t="s">
        <v>28</v>
      </c>
      <c r="E563" s="11" t="s">
        <v>28</v>
      </c>
      <c r="F563" s="19" t="s">
        <v>28</v>
      </c>
    </row>
    <row r="564" spans="1:6" ht="12.75">
      <c r="A564" s="19" t="s">
        <v>28</v>
      </c>
      <c r="B564" s="11" t="s">
        <v>28</v>
      </c>
      <c r="C564" s="19" t="s">
        <v>28</v>
      </c>
      <c r="D564" s="19" t="s">
        <v>28</v>
      </c>
      <c r="E564" s="11" t="s">
        <v>28</v>
      </c>
      <c r="F564" s="19" t="s">
        <v>28</v>
      </c>
    </row>
    <row r="565" spans="1:6" ht="12.75">
      <c r="A565" s="19" t="s">
        <v>28</v>
      </c>
      <c r="B565" s="11" t="s">
        <v>28</v>
      </c>
      <c r="C565" s="19" t="s">
        <v>28</v>
      </c>
      <c r="D565" s="19" t="s">
        <v>28</v>
      </c>
      <c r="E565" s="11" t="s">
        <v>28</v>
      </c>
      <c r="F565" s="19" t="s">
        <v>28</v>
      </c>
    </row>
    <row r="566" spans="1:6" ht="12.75">
      <c r="A566" s="19" t="s">
        <v>28</v>
      </c>
      <c r="B566" s="11" t="s">
        <v>28</v>
      </c>
      <c r="C566" s="19" t="s">
        <v>28</v>
      </c>
      <c r="D566" s="19" t="s">
        <v>28</v>
      </c>
      <c r="E566" s="11" t="s">
        <v>28</v>
      </c>
      <c r="F566" s="19" t="s">
        <v>28</v>
      </c>
    </row>
    <row r="567" spans="1:6" ht="12.75">
      <c r="A567" s="19" t="s">
        <v>28</v>
      </c>
      <c r="B567" s="11" t="s">
        <v>28</v>
      </c>
      <c r="C567" s="19" t="s">
        <v>28</v>
      </c>
      <c r="D567" s="19" t="s">
        <v>28</v>
      </c>
      <c r="E567" s="11" t="s">
        <v>28</v>
      </c>
      <c r="F567" s="19" t="s">
        <v>28</v>
      </c>
    </row>
    <row r="568" spans="1:6" ht="12.75">
      <c r="A568" s="19" t="s">
        <v>28</v>
      </c>
      <c r="B568" s="11" t="s">
        <v>28</v>
      </c>
      <c r="C568" s="19" t="s">
        <v>28</v>
      </c>
      <c r="D568" s="19" t="s">
        <v>28</v>
      </c>
      <c r="E568" s="11" t="s">
        <v>28</v>
      </c>
      <c r="F568" s="19" t="s">
        <v>28</v>
      </c>
    </row>
    <row r="569" spans="1:6" ht="12.75">
      <c r="A569" s="19" t="s">
        <v>28</v>
      </c>
      <c r="B569" s="11" t="s">
        <v>28</v>
      </c>
      <c r="C569" s="19" t="s">
        <v>28</v>
      </c>
      <c r="D569" s="19" t="s">
        <v>28</v>
      </c>
      <c r="E569" s="11" t="s">
        <v>28</v>
      </c>
      <c r="F569" s="19" t="s">
        <v>28</v>
      </c>
    </row>
    <row r="570" spans="1:8" ht="12.75">
      <c r="A570" s="19">
        <v>2</v>
      </c>
      <c r="B570" s="11">
        <v>2</v>
      </c>
      <c r="C570" s="19">
        <v>1</v>
      </c>
      <c r="D570" s="19">
        <v>2</v>
      </c>
      <c r="E570" s="11">
        <v>2</v>
      </c>
      <c r="F570" s="19">
        <v>1</v>
      </c>
      <c r="H570" s="19">
        <v>1999448</v>
      </c>
    </row>
    <row r="571" spans="1:6" ht="12.75">
      <c r="A571" s="19" t="s">
        <v>28</v>
      </c>
      <c r="B571" s="11" t="s">
        <v>28</v>
      </c>
      <c r="C571" s="19" t="s">
        <v>28</v>
      </c>
      <c r="D571" s="19" t="s">
        <v>28</v>
      </c>
      <c r="E571" s="11" t="s">
        <v>28</v>
      </c>
      <c r="F571" s="19" t="s">
        <v>28</v>
      </c>
    </row>
    <row r="572" spans="1:6" ht="12.75">
      <c r="A572" s="19" t="s">
        <v>28</v>
      </c>
      <c r="B572" s="11" t="s">
        <v>28</v>
      </c>
      <c r="C572" s="19" t="s">
        <v>28</v>
      </c>
      <c r="D572" s="19" t="s">
        <v>28</v>
      </c>
      <c r="E572" s="11" t="s">
        <v>28</v>
      </c>
      <c r="F572" s="19" t="s">
        <v>28</v>
      </c>
    </row>
    <row r="573" spans="1:6" ht="12.75">
      <c r="A573" s="19" t="s">
        <v>28</v>
      </c>
      <c r="B573" s="11" t="s">
        <v>28</v>
      </c>
      <c r="C573" s="19" t="s">
        <v>28</v>
      </c>
      <c r="D573" s="19" t="s">
        <v>28</v>
      </c>
      <c r="E573" s="11" t="s">
        <v>28</v>
      </c>
      <c r="F573" s="19" t="s">
        <v>28</v>
      </c>
    </row>
    <row r="574" spans="1:6" ht="12.75">
      <c r="A574" s="19" t="s">
        <v>28</v>
      </c>
      <c r="B574" s="11" t="s">
        <v>28</v>
      </c>
      <c r="C574" s="19" t="s">
        <v>28</v>
      </c>
      <c r="D574" s="19" t="s">
        <v>28</v>
      </c>
      <c r="E574" s="11" t="s">
        <v>28</v>
      </c>
      <c r="F574" s="19" t="s">
        <v>28</v>
      </c>
    </row>
    <row r="575" spans="1:6" ht="12.75">
      <c r="A575" s="19" t="s">
        <v>28</v>
      </c>
      <c r="B575" s="11" t="s">
        <v>28</v>
      </c>
      <c r="C575" s="19" t="s">
        <v>28</v>
      </c>
      <c r="D575" s="19" t="s">
        <v>28</v>
      </c>
      <c r="E575" s="11" t="s">
        <v>28</v>
      </c>
      <c r="F575" s="19" t="s">
        <v>28</v>
      </c>
    </row>
    <row r="576" spans="1:6" ht="12.75">
      <c r="A576" s="19" t="s">
        <v>28</v>
      </c>
      <c r="B576" s="11" t="s">
        <v>28</v>
      </c>
      <c r="C576" s="19" t="s">
        <v>28</v>
      </c>
      <c r="D576" s="19" t="s">
        <v>28</v>
      </c>
      <c r="E576" s="11" t="s">
        <v>28</v>
      </c>
      <c r="F576" s="19" t="s">
        <v>28</v>
      </c>
    </row>
    <row r="577" spans="1:6" ht="12.75">
      <c r="A577" s="19" t="s">
        <v>28</v>
      </c>
      <c r="B577" s="11" t="s">
        <v>28</v>
      </c>
      <c r="C577" s="19" t="s">
        <v>28</v>
      </c>
      <c r="D577" s="19" t="s">
        <v>28</v>
      </c>
      <c r="E577" s="11" t="s">
        <v>28</v>
      </c>
      <c r="F577" s="19" t="s">
        <v>28</v>
      </c>
    </row>
    <row r="578" spans="1:8" ht="12.75">
      <c r="A578" s="19">
        <v>34</v>
      </c>
      <c r="B578" s="11">
        <v>68</v>
      </c>
      <c r="C578" s="19">
        <v>117</v>
      </c>
      <c r="D578" s="19">
        <v>109</v>
      </c>
      <c r="E578" s="11">
        <v>84</v>
      </c>
      <c r="F578" s="19">
        <v>91</v>
      </c>
      <c r="H578" s="19">
        <v>2060078</v>
      </c>
    </row>
    <row r="579" spans="1:6" ht="12.75">
      <c r="A579" s="19" t="s">
        <v>28</v>
      </c>
      <c r="B579" s="11" t="s">
        <v>28</v>
      </c>
      <c r="C579" s="19" t="s">
        <v>28</v>
      </c>
      <c r="D579" s="19" t="s">
        <v>28</v>
      </c>
      <c r="E579" s="11" t="s">
        <v>28</v>
      </c>
      <c r="F579" s="19" t="s">
        <v>28</v>
      </c>
    </row>
    <row r="580" spans="1:8" ht="12.75">
      <c r="A580" s="19">
        <v>65</v>
      </c>
      <c r="B580" s="11">
        <v>64</v>
      </c>
      <c r="C580" s="19">
        <v>20</v>
      </c>
      <c r="D580" s="19">
        <v>29</v>
      </c>
      <c r="E580" s="11">
        <v>28</v>
      </c>
      <c r="F580" s="19">
        <v>10</v>
      </c>
      <c r="H580" s="19">
        <v>2068307</v>
      </c>
    </row>
    <row r="581" spans="1:6" ht="12.75">
      <c r="A581" s="19" t="s">
        <v>28</v>
      </c>
      <c r="B581" s="11" t="s">
        <v>28</v>
      </c>
      <c r="C581" s="19" t="s">
        <v>28</v>
      </c>
      <c r="D581" s="19" t="s">
        <v>28</v>
      </c>
      <c r="E581" s="11" t="s">
        <v>28</v>
      </c>
      <c r="F581" s="19" t="s">
        <v>28</v>
      </c>
    </row>
    <row r="582" spans="1:6" ht="12.75">
      <c r="A582" s="19" t="s">
        <v>28</v>
      </c>
      <c r="B582" s="11" t="s">
        <v>28</v>
      </c>
      <c r="C582" s="19" t="s">
        <v>28</v>
      </c>
      <c r="D582" s="19" t="s">
        <v>28</v>
      </c>
      <c r="E582" s="11" t="s">
        <v>28</v>
      </c>
      <c r="F582" s="19" t="s">
        <v>28</v>
      </c>
    </row>
    <row r="583" spans="1:6" ht="12.75">
      <c r="A583" s="19" t="s">
        <v>28</v>
      </c>
      <c r="B583" s="11" t="s">
        <v>28</v>
      </c>
      <c r="C583" s="19" t="s">
        <v>28</v>
      </c>
      <c r="D583" s="19" t="s">
        <v>28</v>
      </c>
      <c r="E583" s="11" t="s">
        <v>28</v>
      </c>
      <c r="F583" s="19" t="s">
        <v>28</v>
      </c>
    </row>
    <row r="584" spans="1:6" ht="12.75">
      <c r="A584" s="19" t="s">
        <v>28</v>
      </c>
      <c r="B584" s="11" t="s">
        <v>28</v>
      </c>
      <c r="C584" s="19" t="s">
        <v>28</v>
      </c>
      <c r="D584" s="19" t="s">
        <v>28</v>
      </c>
      <c r="E584" s="11" t="s">
        <v>28</v>
      </c>
      <c r="F584" s="19" t="s">
        <v>28</v>
      </c>
    </row>
    <row r="585" spans="1:6" ht="12.75">
      <c r="A585" s="19" t="s">
        <v>28</v>
      </c>
      <c r="B585" s="11" t="s">
        <v>28</v>
      </c>
      <c r="C585" s="19" t="s">
        <v>28</v>
      </c>
      <c r="D585" s="19" t="s">
        <v>28</v>
      </c>
      <c r="E585" s="11" t="s">
        <v>28</v>
      </c>
      <c r="F585" s="19" t="s">
        <v>28</v>
      </c>
    </row>
    <row r="586" spans="1:6" ht="12.75">
      <c r="A586" s="19" t="s">
        <v>28</v>
      </c>
      <c r="B586" s="11" t="s">
        <v>28</v>
      </c>
      <c r="C586" s="19" t="s">
        <v>28</v>
      </c>
      <c r="D586" s="19" t="s">
        <v>28</v>
      </c>
      <c r="E586" s="11" t="s">
        <v>28</v>
      </c>
      <c r="F586" s="19" t="s">
        <v>28</v>
      </c>
    </row>
    <row r="587" spans="1:6" ht="12.75">
      <c r="A587" s="19" t="s">
        <v>28</v>
      </c>
      <c r="B587" s="11" t="s">
        <v>28</v>
      </c>
      <c r="C587" s="19" t="s">
        <v>28</v>
      </c>
      <c r="D587" s="19" t="s">
        <v>28</v>
      </c>
      <c r="E587" s="11" t="s">
        <v>28</v>
      </c>
      <c r="F587" s="19" t="s">
        <v>28</v>
      </c>
    </row>
    <row r="588" spans="1:6" ht="12.75">
      <c r="A588" s="19" t="s">
        <v>28</v>
      </c>
      <c r="B588" s="11" t="s">
        <v>28</v>
      </c>
      <c r="C588" s="19" t="s">
        <v>28</v>
      </c>
      <c r="D588" s="19" t="s">
        <v>28</v>
      </c>
      <c r="E588" s="11" t="s">
        <v>28</v>
      </c>
      <c r="F588" s="19" t="s">
        <v>28</v>
      </c>
    </row>
    <row r="589" spans="1:6" ht="12.75">
      <c r="A589" s="19" t="s">
        <v>28</v>
      </c>
      <c r="B589" s="11" t="s">
        <v>28</v>
      </c>
      <c r="C589" s="19" t="s">
        <v>28</v>
      </c>
      <c r="D589" s="19" t="s">
        <v>28</v>
      </c>
      <c r="E589" s="11" t="s">
        <v>28</v>
      </c>
      <c r="F589" s="19" t="s">
        <v>28</v>
      </c>
    </row>
    <row r="590" spans="1:6" ht="12.75">
      <c r="A590" s="19" t="s">
        <v>28</v>
      </c>
      <c r="B590" s="11" t="s">
        <v>28</v>
      </c>
      <c r="C590" s="19" t="s">
        <v>28</v>
      </c>
      <c r="D590" s="19" t="s">
        <v>28</v>
      </c>
      <c r="E590" s="11" t="s">
        <v>28</v>
      </c>
      <c r="F590" s="19" t="s">
        <v>28</v>
      </c>
    </row>
    <row r="591" spans="1:6" ht="12.75">
      <c r="A591" s="19" t="s">
        <v>28</v>
      </c>
      <c r="B591" s="11" t="s">
        <v>28</v>
      </c>
      <c r="C591" s="19" t="s">
        <v>28</v>
      </c>
      <c r="D591" s="19" t="s">
        <v>28</v>
      </c>
      <c r="E591" s="11" t="s">
        <v>28</v>
      </c>
      <c r="F591" s="19" t="s">
        <v>28</v>
      </c>
    </row>
    <row r="592" spans="1:6" ht="12.75">
      <c r="A592" s="19" t="s">
        <v>28</v>
      </c>
      <c r="B592" s="11" t="s">
        <v>28</v>
      </c>
      <c r="C592" s="19" t="s">
        <v>28</v>
      </c>
      <c r="D592" s="19" t="s">
        <v>28</v>
      </c>
      <c r="E592" s="11" t="s">
        <v>28</v>
      </c>
      <c r="F592" s="19" t="s">
        <v>28</v>
      </c>
    </row>
    <row r="593" spans="1:6" ht="12.75">
      <c r="A593" s="19" t="s">
        <v>28</v>
      </c>
      <c r="B593" s="11" t="s">
        <v>28</v>
      </c>
      <c r="C593" s="19" t="s">
        <v>28</v>
      </c>
      <c r="D593" s="19" t="s">
        <v>28</v>
      </c>
      <c r="E593" s="11" t="s">
        <v>28</v>
      </c>
      <c r="F593" s="19" t="s">
        <v>28</v>
      </c>
    </row>
    <row r="594" spans="1:8" ht="12.75">
      <c r="A594" s="19">
        <v>6</v>
      </c>
      <c r="B594" s="11">
        <v>1</v>
      </c>
      <c r="C594" s="19">
        <v>2</v>
      </c>
      <c r="D594" s="19">
        <v>2</v>
      </c>
      <c r="E594" s="11">
        <v>1</v>
      </c>
      <c r="F594" s="19">
        <v>1</v>
      </c>
      <c r="H594" s="19">
        <v>2077326</v>
      </c>
    </row>
    <row r="595" spans="1:6" ht="12.75">
      <c r="A595" s="19" t="s">
        <v>28</v>
      </c>
      <c r="B595" s="11" t="s">
        <v>28</v>
      </c>
      <c r="C595" s="19" t="s">
        <v>28</v>
      </c>
      <c r="D595" s="19" t="s">
        <v>28</v>
      </c>
      <c r="E595" s="11" t="s">
        <v>28</v>
      </c>
      <c r="F595" s="19" t="s">
        <v>28</v>
      </c>
    </row>
    <row r="596" spans="1:6" ht="12.75">
      <c r="A596" s="19" t="s">
        <v>28</v>
      </c>
      <c r="B596" s="11" t="s">
        <v>28</v>
      </c>
      <c r="C596" s="19" t="s">
        <v>28</v>
      </c>
      <c r="D596" s="19" t="s">
        <v>28</v>
      </c>
      <c r="E596" s="11" t="s">
        <v>28</v>
      </c>
      <c r="F596" s="19" t="s">
        <v>28</v>
      </c>
    </row>
    <row r="597" spans="1:6" ht="12.75">
      <c r="A597" s="19" t="s">
        <v>28</v>
      </c>
      <c r="B597" s="11" t="s">
        <v>28</v>
      </c>
      <c r="C597" s="19" t="s">
        <v>28</v>
      </c>
      <c r="D597" s="19" t="s">
        <v>28</v>
      </c>
      <c r="E597" s="11" t="s">
        <v>28</v>
      </c>
      <c r="F597" s="19" t="s">
        <v>28</v>
      </c>
    </row>
    <row r="598" spans="1:6" ht="12.75">
      <c r="A598" s="19" t="s">
        <v>28</v>
      </c>
      <c r="B598" s="11" t="s">
        <v>28</v>
      </c>
      <c r="C598" s="19" t="s">
        <v>28</v>
      </c>
      <c r="D598" s="19" t="s">
        <v>28</v>
      </c>
      <c r="E598" s="11" t="s">
        <v>28</v>
      </c>
      <c r="F598" s="19" t="s">
        <v>28</v>
      </c>
    </row>
    <row r="599" spans="1:6" ht="12.75">
      <c r="A599" s="19" t="s">
        <v>28</v>
      </c>
      <c r="B599" s="11" t="s">
        <v>28</v>
      </c>
      <c r="C599" s="19" t="s">
        <v>28</v>
      </c>
      <c r="D599" s="19" t="s">
        <v>28</v>
      </c>
      <c r="E599" s="11" t="s">
        <v>28</v>
      </c>
      <c r="F599" s="19" t="s">
        <v>28</v>
      </c>
    </row>
    <row r="600" spans="1:6" ht="12.75">
      <c r="A600" s="19" t="s">
        <v>28</v>
      </c>
      <c r="B600" s="11" t="s">
        <v>28</v>
      </c>
      <c r="C600" s="19" t="s">
        <v>28</v>
      </c>
      <c r="D600" s="19" t="s">
        <v>28</v>
      </c>
      <c r="E600" s="11" t="s">
        <v>28</v>
      </c>
      <c r="F600" s="19" t="s">
        <v>28</v>
      </c>
    </row>
    <row r="601" spans="1:6" ht="12.75">
      <c r="A601" s="19" t="s">
        <v>28</v>
      </c>
      <c r="B601" s="11" t="s">
        <v>28</v>
      </c>
      <c r="C601" s="19" t="s">
        <v>28</v>
      </c>
      <c r="D601" s="19" t="s">
        <v>28</v>
      </c>
      <c r="E601" s="11" t="s">
        <v>28</v>
      </c>
      <c r="F601" s="19" t="s">
        <v>28</v>
      </c>
    </row>
    <row r="602" spans="1:6" ht="12.75">
      <c r="A602" s="19" t="s">
        <v>28</v>
      </c>
      <c r="B602" s="11" t="s">
        <v>28</v>
      </c>
      <c r="C602" s="19" t="s">
        <v>28</v>
      </c>
      <c r="D602" s="19" t="s">
        <v>28</v>
      </c>
      <c r="E602" s="11" t="s">
        <v>28</v>
      </c>
      <c r="F602" s="19" t="s">
        <v>28</v>
      </c>
    </row>
    <row r="603" spans="1:6" ht="12.75">
      <c r="A603" s="19" t="s">
        <v>28</v>
      </c>
      <c r="B603" s="11" t="s">
        <v>28</v>
      </c>
      <c r="C603" s="19" t="s">
        <v>28</v>
      </c>
      <c r="D603" s="19" t="s">
        <v>28</v>
      </c>
      <c r="E603" s="11" t="s">
        <v>28</v>
      </c>
      <c r="F603" s="19" t="s">
        <v>28</v>
      </c>
    </row>
    <row r="604" spans="1:6" ht="12.75">
      <c r="A604" s="19" t="s">
        <v>28</v>
      </c>
      <c r="B604" s="11" t="s">
        <v>28</v>
      </c>
      <c r="C604" s="19" t="s">
        <v>28</v>
      </c>
      <c r="D604" s="19" t="s">
        <v>28</v>
      </c>
      <c r="E604" s="11" t="s">
        <v>28</v>
      </c>
      <c r="F604" s="19" t="s">
        <v>28</v>
      </c>
    </row>
    <row r="605" spans="1:6" ht="12.75">
      <c r="A605" s="19" t="s">
        <v>28</v>
      </c>
      <c r="B605" s="11" t="s">
        <v>28</v>
      </c>
      <c r="C605" s="19" t="s">
        <v>28</v>
      </c>
      <c r="D605" s="19" t="s">
        <v>28</v>
      </c>
      <c r="E605" s="11" t="s">
        <v>28</v>
      </c>
      <c r="F605" s="19" t="s">
        <v>28</v>
      </c>
    </row>
    <row r="606" spans="1:6" ht="12.75">
      <c r="A606" s="19" t="s">
        <v>28</v>
      </c>
      <c r="B606" s="11" t="s">
        <v>28</v>
      </c>
      <c r="C606" s="19" t="s">
        <v>28</v>
      </c>
      <c r="D606" s="19" t="s">
        <v>28</v>
      </c>
      <c r="E606" s="11" t="s">
        <v>28</v>
      </c>
      <c r="F606" s="19" t="s">
        <v>28</v>
      </c>
    </row>
    <row r="607" spans="1:6" ht="12.75">
      <c r="A607" s="19" t="s">
        <v>28</v>
      </c>
      <c r="B607" s="11" t="s">
        <v>28</v>
      </c>
      <c r="C607" s="19" t="s">
        <v>28</v>
      </c>
      <c r="D607" s="19" t="s">
        <v>28</v>
      </c>
      <c r="E607" s="11" t="s">
        <v>28</v>
      </c>
      <c r="F607" s="19" t="s">
        <v>28</v>
      </c>
    </row>
    <row r="608" spans="1:6" ht="12.75">
      <c r="A608" s="19" t="s">
        <v>28</v>
      </c>
      <c r="B608" s="11" t="s">
        <v>28</v>
      </c>
      <c r="C608" s="19" t="s">
        <v>28</v>
      </c>
      <c r="D608" s="19" t="s">
        <v>28</v>
      </c>
      <c r="E608" s="11" t="s">
        <v>28</v>
      </c>
      <c r="F608" s="19" t="s">
        <v>28</v>
      </c>
    </row>
    <row r="609" spans="1:6" ht="12.75">
      <c r="A609" s="19" t="s">
        <v>28</v>
      </c>
      <c r="B609" s="11" t="s">
        <v>28</v>
      </c>
      <c r="C609" s="19" t="s">
        <v>28</v>
      </c>
      <c r="D609" s="19" t="s">
        <v>28</v>
      </c>
      <c r="E609" s="11" t="s">
        <v>28</v>
      </c>
      <c r="F609" s="19" t="s">
        <v>28</v>
      </c>
    </row>
    <row r="610" spans="1:6" ht="12.75">
      <c r="A610" s="19" t="s">
        <v>28</v>
      </c>
      <c r="B610" s="11" t="s">
        <v>28</v>
      </c>
      <c r="C610" s="19" t="s">
        <v>28</v>
      </c>
      <c r="D610" s="19" t="s">
        <v>28</v>
      </c>
      <c r="E610" s="11" t="s">
        <v>28</v>
      </c>
      <c r="F610" s="19" t="s">
        <v>28</v>
      </c>
    </row>
    <row r="611" spans="1:8" ht="12.75">
      <c r="A611" s="19">
        <v>2</v>
      </c>
      <c r="B611" s="11">
        <v>1</v>
      </c>
      <c r="C611" s="19">
        <v>1</v>
      </c>
      <c r="D611" s="19">
        <v>1</v>
      </c>
      <c r="E611" s="11">
        <v>1</v>
      </c>
      <c r="F611" s="19">
        <v>1</v>
      </c>
      <c r="H611" s="19">
        <v>2122926</v>
      </c>
    </row>
    <row r="612" spans="1:6" ht="12.75">
      <c r="A612" s="19" t="s">
        <v>28</v>
      </c>
      <c r="B612" s="11" t="s">
        <v>28</v>
      </c>
      <c r="C612" s="19" t="s">
        <v>28</v>
      </c>
      <c r="D612" s="19" t="s">
        <v>28</v>
      </c>
      <c r="E612" s="11" t="s">
        <v>28</v>
      </c>
      <c r="F612" s="19" t="s">
        <v>28</v>
      </c>
    </row>
    <row r="613" spans="1:6" ht="12.75">
      <c r="A613" s="19" t="s">
        <v>28</v>
      </c>
      <c r="B613" s="11" t="s">
        <v>28</v>
      </c>
      <c r="C613" s="19" t="s">
        <v>28</v>
      </c>
      <c r="D613" s="19" t="s">
        <v>28</v>
      </c>
      <c r="E613" s="11" t="s">
        <v>28</v>
      </c>
      <c r="F613" s="19" t="s">
        <v>28</v>
      </c>
    </row>
    <row r="614" spans="1:6" ht="12.75">
      <c r="A614" s="19" t="s">
        <v>28</v>
      </c>
      <c r="B614" s="11" t="s">
        <v>28</v>
      </c>
      <c r="C614" s="19" t="s">
        <v>28</v>
      </c>
      <c r="D614" s="19" t="s">
        <v>28</v>
      </c>
      <c r="E614" s="11" t="s">
        <v>28</v>
      </c>
      <c r="F614" s="19" t="s">
        <v>28</v>
      </c>
    </row>
    <row r="615" spans="1:6" ht="12.75">
      <c r="A615" s="19" t="s">
        <v>28</v>
      </c>
      <c r="B615" s="11" t="s">
        <v>28</v>
      </c>
      <c r="C615" s="19" t="s">
        <v>28</v>
      </c>
      <c r="D615" s="19" t="s">
        <v>28</v>
      </c>
      <c r="E615" s="11" t="s">
        <v>28</v>
      </c>
      <c r="F615" s="19" t="s">
        <v>28</v>
      </c>
    </row>
    <row r="616" spans="1:6" ht="12.75">
      <c r="A616" s="19" t="s">
        <v>28</v>
      </c>
      <c r="B616" s="11" t="s">
        <v>28</v>
      </c>
      <c r="C616" s="19" t="s">
        <v>28</v>
      </c>
      <c r="D616" s="19" t="s">
        <v>28</v>
      </c>
      <c r="E616" s="11" t="s">
        <v>28</v>
      </c>
      <c r="F616" s="19" t="s">
        <v>28</v>
      </c>
    </row>
    <row r="617" spans="1:6" ht="12.75">
      <c r="A617" s="19" t="s">
        <v>28</v>
      </c>
      <c r="B617" s="11" t="s">
        <v>28</v>
      </c>
      <c r="C617" s="19" t="s">
        <v>28</v>
      </c>
      <c r="D617" s="19" t="s">
        <v>28</v>
      </c>
      <c r="E617" s="11" t="s">
        <v>28</v>
      </c>
      <c r="F617" s="19" t="s">
        <v>28</v>
      </c>
    </row>
    <row r="618" spans="1:6" ht="12.75">
      <c r="A618" s="19" t="s">
        <v>28</v>
      </c>
      <c r="B618" s="11" t="s">
        <v>28</v>
      </c>
      <c r="C618" s="19" t="s">
        <v>28</v>
      </c>
      <c r="D618" s="19" t="s">
        <v>28</v>
      </c>
      <c r="E618" s="11" t="s">
        <v>28</v>
      </c>
      <c r="F618" s="19" t="s">
        <v>28</v>
      </c>
    </row>
    <row r="619" spans="1:6" ht="12.75">
      <c r="A619" s="19" t="s">
        <v>28</v>
      </c>
      <c r="B619" s="11" t="s">
        <v>28</v>
      </c>
      <c r="C619" s="19" t="s">
        <v>28</v>
      </c>
      <c r="D619" s="19" t="s">
        <v>28</v>
      </c>
      <c r="E619" s="11" t="s">
        <v>28</v>
      </c>
      <c r="F619" s="19" t="s">
        <v>28</v>
      </c>
    </row>
    <row r="620" spans="1:6" ht="12.75">
      <c r="A620" s="19" t="s">
        <v>28</v>
      </c>
      <c r="B620" s="11" t="s">
        <v>28</v>
      </c>
      <c r="C620" s="19" t="s">
        <v>28</v>
      </c>
      <c r="D620" s="19" t="s">
        <v>28</v>
      </c>
      <c r="E620" s="11" t="s">
        <v>28</v>
      </c>
      <c r="F620" s="19" t="s">
        <v>28</v>
      </c>
    </row>
    <row r="621" spans="1:6" ht="12.75">
      <c r="A621" s="19" t="s">
        <v>28</v>
      </c>
      <c r="B621" s="11" t="s">
        <v>28</v>
      </c>
      <c r="C621" s="19" t="s">
        <v>28</v>
      </c>
      <c r="D621" s="19" t="s">
        <v>28</v>
      </c>
      <c r="E621" s="11" t="s">
        <v>28</v>
      </c>
      <c r="F621" s="19" t="s">
        <v>28</v>
      </c>
    </row>
    <row r="622" spans="1:6" ht="12.75">
      <c r="A622" s="19" t="s">
        <v>28</v>
      </c>
      <c r="B622" s="11" t="s">
        <v>28</v>
      </c>
      <c r="C622" s="19" t="s">
        <v>28</v>
      </c>
      <c r="D622" s="19" t="s">
        <v>28</v>
      </c>
      <c r="E622" s="11" t="s">
        <v>28</v>
      </c>
      <c r="F622" s="19" t="s">
        <v>28</v>
      </c>
    </row>
    <row r="623" spans="1:6" ht="12.75">
      <c r="A623" s="19" t="s">
        <v>28</v>
      </c>
      <c r="B623" s="11" t="s">
        <v>28</v>
      </c>
      <c r="C623" s="19" t="s">
        <v>28</v>
      </c>
      <c r="D623" s="19" t="s">
        <v>28</v>
      </c>
      <c r="E623" s="11" t="s">
        <v>28</v>
      </c>
      <c r="F623" s="19" t="s">
        <v>28</v>
      </c>
    </row>
    <row r="624" spans="1:6" ht="12.75">
      <c r="A624" s="19" t="s">
        <v>28</v>
      </c>
      <c r="B624" s="11" t="s">
        <v>28</v>
      </c>
      <c r="C624" s="19" t="s">
        <v>28</v>
      </c>
      <c r="D624" s="19" t="s">
        <v>28</v>
      </c>
      <c r="E624" s="11" t="s">
        <v>28</v>
      </c>
      <c r="F624" s="19" t="s">
        <v>28</v>
      </c>
    </row>
    <row r="625" spans="1:6" ht="12.75">
      <c r="A625" s="19" t="s">
        <v>28</v>
      </c>
      <c r="B625" s="11" t="s">
        <v>28</v>
      </c>
      <c r="C625" s="19" t="s">
        <v>28</v>
      </c>
      <c r="D625" s="19" t="s">
        <v>28</v>
      </c>
      <c r="E625" s="11" t="s">
        <v>28</v>
      </c>
      <c r="F625" s="19" t="s">
        <v>28</v>
      </c>
    </row>
    <row r="626" spans="1:6" ht="12.75">
      <c r="A626" s="19" t="s">
        <v>28</v>
      </c>
      <c r="B626" s="11" t="s">
        <v>28</v>
      </c>
      <c r="C626" s="19" t="s">
        <v>28</v>
      </c>
      <c r="D626" s="19" t="s">
        <v>28</v>
      </c>
      <c r="E626" s="11" t="s">
        <v>28</v>
      </c>
      <c r="F626" s="19" t="s">
        <v>28</v>
      </c>
    </row>
    <row r="627" spans="1:6" ht="12.75">
      <c r="A627" s="19" t="s">
        <v>28</v>
      </c>
      <c r="B627" s="11" t="s">
        <v>28</v>
      </c>
      <c r="C627" s="19" t="s">
        <v>28</v>
      </c>
      <c r="D627" s="19" t="s">
        <v>28</v>
      </c>
      <c r="E627" s="11" t="s">
        <v>28</v>
      </c>
      <c r="F627" s="19" t="s">
        <v>28</v>
      </c>
    </row>
    <row r="628" spans="1:6" ht="12.75">
      <c r="A628" s="19" t="s">
        <v>28</v>
      </c>
      <c r="B628" s="11" t="s">
        <v>28</v>
      </c>
      <c r="C628" s="19" t="s">
        <v>28</v>
      </c>
      <c r="D628" s="19" t="s">
        <v>28</v>
      </c>
      <c r="E628" s="11" t="s">
        <v>28</v>
      </c>
      <c r="F628" s="19" t="s">
        <v>28</v>
      </c>
    </row>
    <row r="629" spans="1:6" ht="12.75">
      <c r="A629" s="19" t="s">
        <v>28</v>
      </c>
      <c r="B629" s="11" t="s">
        <v>28</v>
      </c>
      <c r="C629" s="19" t="s">
        <v>28</v>
      </c>
      <c r="D629" s="19" t="s">
        <v>28</v>
      </c>
      <c r="E629" s="11" t="s">
        <v>28</v>
      </c>
      <c r="F629" s="19" t="s">
        <v>28</v>
      </c>
    </row>
    <row r="630" spans="1:6" ht="12.75">
      <c r="A630" s="19" t="s">
        <v>28</v>
      </c>
      <c r="B630" s="11" t="s">
        <v>28</v>
      </c>
      <c r="C630" s="19" t="s">
        <v>28</v>
      </c>
      <c r="D630" s="19" t="s">
        <v>28</v>
      </c>
      <c r="E630" s="11" t="s">
        <v>28</v>
      </c>
      <c r="F630" s="19" t="s">
        <v>28</v>
      </c>
    </row>
    <row r="631" spans="1:8" ht="12.75">
      <c r="A631" s="19">
        <v>2</v>
      </c>
      <c r="B631" s="11">
        <v>3</v>
      </c>
      <c r="C631" s="19">
        <v>3</v>
      </c>
      <c r="D631" s="19">
        <v>1</v>
      </c>
      <c r="E631" s="11">
        <v>1</v>
      </c>
      <c r="F631" s="19">
        <v>1</v>
      </c>
      <c r="H631" s="19">
        <v>2199003</v>
      </c>
    </row>
    <row r="632" spans="1:6" ht="12.75">
      <c r="A632" s="19" t="s">
        <v>28</v>
      </c>
      <c r="B632" s="11" t="s">
        <v>28</v>
      </c>
      <c r="C632" s="19" t="s">
        <v>28</v>
      </c>
      <c r="D632" s="19" t="s">
        <v>28</v>
      </c>
      <c r="E632" s="11" t="s">
        <v>28</v>
      </c>
      <c r="F632" s="19" t="s">
        <v>28</v>
      </c>
    </row>
    <row r="633" spans="1:6" ht="12.75">
      <c r="A633" s="19" t="s">
        <v>28</v>
      </c>
      <c r="B633" s="11" t="s">
        <v>28</v>
      </c>
      <c r="C633" s="19" t="s">
        <v>28</v>
      </c>
      <c r="D633" s="19" t="s">
        <v>28</v>
      </c>
      <c r="E633" s="11" t="s">
        <v>28</v>
      </c>
      <c r="F633" s="19" t="s">
        <v>28</v>
      </c>
    </row>
    <row r="634" spans="1:6" ht="12.75">
      <c r="A634" s="19" t="s">
        <v>28</v>
      </c>
      <c r="B634" s="11" t="s">
        <v>28</v>
      </c>
      <c r="C634" s="19" t="s">
        <v>28</v>
      </c>
      <c r="D634" s="19" t="s">
        <v>28</v>
      </c>
      <c r="E634" s="11" t="s">
        <v>28</v>
      </c>
      <c r="F634" s="19" t="s">
        <v>28</v>
      </c>
    </row>
    <row r="635" spans="1:6" ht="12.75">
      <c r="A635" s="19" t="s">
        <v>28</v>
      </c>
      <c r="B635" s="11" t="s">
        <v>28</v>
      </c>
      <c r="C635" s="19" t="s">
        <v>28</v>
      </c>
      <c r="D635" s="19" t="s">
        <v>28</v>
      </c>
      <c r="E635" s="11" t="s">
        <v>28</v>
      </c>
      <c r="F635" s="19" t="s">
        <v>28</v>
      </c>
    </row>
    <row r="636" spans="1:6" ht="12.75">
      <c r="A636" s="19" t="s">
        <v>28</v>
      </c>
      <c r="B636" s="11" t="s">
        <v>28</v>
      </c>
      <c r="C636" s="19" t="s">
        <v>28</v>
      </c>
      <c r="D636" s="19" t="s">
        <v>28</v>
      </c>
      <c r="E636" s="11" t="s">
        <v>28</v>
      </c>
      <c r="F636" s="19" t="s">
        <v>28</v>
      </c>
    </row>
    <row r="637" spans="1:6" ht="12.75">
      <c r="A637" s="19" t="s">
        <v>28</v>
      </c>
      <c r="B637" s="11" t="s">
        <v>28</v>
      </c>
      <c r="C637" s="19" t="s">
        <v>28</v>
      </c>
      <c r="D637" s="19" t="s">
        <v>28</v>
      </c>
      <c r="E637" s="11" t="s">
        <v>28</v>
      </c>
      <c r="F637" s="19" t="s">
        <v>28</v>
      </c>
    </row>
    <row r="638" spans="1:6" ht="12.75">
      <c r="A638" s="19" t="s">
        <v>28</v>
      </c>
      <c r="B638" s="11" t="s">
        <v>28</v>
      </c>
      <c r="C638" s="19" t="s">
        <v>28</v>
      </c>
      <c r="D638" s="19" t="s">
        <v>28</v>
      </c>
      <c r="E638" s="11" t="s">
        <v>28</v>
      </c>
      <c r="F638" s="19" t="s">
        <v>28</v>
      </c>
    </row>
    <row r="639" spans="1:6" ht="12.75">
      <c r="A639" s="19" t="s">
        <v>28</v>
      </c>
      <c r="B639" s="11" t="s">
        <v>28</v>
      </c>
      <c r="C639" s="19" t="s">
        <v>28</v>
      </c>
      <c r="D639" s="19" t="s">
        <v>28</v>
      </c>
      <c r="E639" s="11" t="s">
        <v>28</v>
      </c>
      <c r="F639" s="19" t="s">
        <v>28</v>
      </c>
    </row>
    <row r="640" spans="1:8" ht="12.75">
      <c r="A640" s="19">
        <v>301</v>
      </c>
      <c r="B640" s="11">
        <v>300</v>
      </c>
      <c r="C640" s="19">
        <v>275</v>
      </c>
      <c r="D640" s="19">
        <v>65</v>
      </c>
      <c r="E640" s="11">
        <v>66</v>
      </c>
      <c r="F640" s="19">
        <v>55</v>
      </c>
      <c r="H640" s="19">
        <v>2220025</v>
      </c>
    </row>
    <row r="641" spans="1:6" ht="12.75">
      <c r="A641" s="19" t="s">
        <v>28</v>
      </c>
      <c r="B641" s="11" t="s">
        <v>28</v>
      </c>
      <c r="C641" s="19" t="s">
        <v>28</v>
      </c>
      <c r="D641" s="19" t="s">
        <v>28</v>
      </c>
      <c r="E641" s="11" t="s">
        <v>28</v>
      </c>
      <c r="F641" s="19" t="s">
        <v>28</v>
      </c>
    </row>
    <row r="642" spans="1:6" ht="12.75">
      <c r="A642" s="19" t="s">
        <v>28</v>
      </c>
      <c r="B642" s="11" t="s">
        <v>28</v>
      </c>
      <c r="C642" s="19" t="s">
        <v>28</v>
      </c>
      <c r="D642" s="19" t="s">
        <v>28</v>
      </c>
      <c r="E642" s="11" t="s">
        <v>28</v>
      </c>
      <c r="F642" s="19" t="s">
        <v>28</v>
      </c>
    </row>
    <row r="643" spans="1:6" ht="12.75">
      <c r="A643" s="19" t="s">
        <v>28</v>
      </c>
      <c r="B643" s="11" t="s">
        <v>28</v>
      </c>
      <c r="C643" s="19" t="s">
        <v>28</v>
      </c>
      <c r="D643" s="19" t="s">
        <v>28</v>
      </c>
      <c r="E643" s="11" t="s">
        <v>28</v>
      </c>
      <c r="F643" s="19" t="s">
        <v>28</v>
      </c>
    </row>
    <row r="644" spans="1:6" ht="12.75">
      <c r="A644" s="19" t="s">
        <v>28</v>
      </c>
      <c r="B644" s="11" t="s">
        <v>28</v>
      </c>
      <c r="C644" s="19" t="s">
        <v>28</v>
      </c>
      <c r="D644" s="19" t="s">
        <v>28</v>
      </c>
      <c r="E644" s="11" t="s">
        <v>28</v>
      </c>
      <c r="F644" s="19" t="s">
        <v>28</v>
      </c>
    </row>
    <row r="645" spans="1:6" ht="12.75">
      <c r="A645" s="19" t="s">
        <v>28</v>
      </c>
      <c r="B645" s="11" t="s">
        <v>28</v>
      </c>
      <c r="C645" s="19" t="s">
        <v>28</v>
      </c>
      <c r="D645" s="19" t="s">
        <v>28</v>
      </c>
      <c r="E645" s="11" t="s">
        <v>28</v>
      </c>
      <c r="F645" s="19" t="s">
        <v>28</v>
      </c>
    </row>
    <row r="646" spans="1:6" ht="12.75">
      <c r="A646" s="19" t="s">
        <v>28</v>
      </c>
      <c r="B646" s="11" t="s">
        <v>28</v>
      </c>
      <c r="C646" s="19" t="s">
        <v>28</v>
      </c>
      <c r="D646" s="19" t="s">
        <v>28</v>
      </c>
      <c r="E646" s="11" t="s">
        <v>28</v>
      </c>
      <c r="F646" s="19" t="s">
        <v>28</v>
      </c>
    </row>
    <row r="647" spans="1:6" ht="12.75">
      <c r="A647" s="19" t="s">
        <v>28</v>
      </c>
      <c r="B647" s="11" t="s">
        <v>28</v>
      </c>
      <c r="C647" s="19" t="s">
        <v>28</v>
      </c>
      <c r="D647" s="19" t="s">
        <v>28</v>
      </c>
      <c r="E647" s="11" t="s">
        <v>28</v>
      </c>
      <c r="F647" s="19" t="s">
        <v>28</v>
      </c>
    </row>
    <row r="648" spans="1:6" ht="12.75">
      <c r="A648" s="19" t="s">
        <v>28</v>
      </c>
      <c r="B648" s="11" t="s">
        <v>28</v>
      </c>
      <c r="C648" s="19" t="s">
        <v>28</v>
      </c>
      <c r="D648" s="19" t="s">
        <v>28</v>
      </c>
      <c r="E648" s="11" t="s">
        <v>28</v>
      </c>
      <c r="F648" s="19" t="s">
        <v>28</v>
      </c>
    </row>
    <row r="649" spans="1:8" ht="12.75">
      <c r="A649" s="19">
        <v>119</v>
      </c>
      <c r="B649" s="11">
        <v>124</v>
      </c>
      <c r="C649" s="19">
        <v>92</v>
      </c>
      <c r="D649" s="19">
        <v>73</v>
      </c>
      <c r="E649" s="11">
        <v>62</v>
      </c>
      <c r="F649" s="19">
        <v>31</v>
      </c>
      <c r="H649" s="19">
        <v>2446121</v>
      </c>
    </row>
    <row r="650" spans="1:6" ht="12.75">
      <c r="A650" s="19" t="s">
        <v>28</v>
      </c>
      <c r="B650" s="11" t="s">
        <v>28</v>
      </c>
      <c r="C650" s="19" t="s">
        <v>28</v>
      </c>
      <c r="D650" s="19" t="s">
        <v>28</v>
      </c>
      <c r="E650" s="11" t="s">
        <v>28</v>
      </c>
      <c r="F650" s="19" t="s">
        <v>28</v>
      </c>
    </row>
    <row r="651" spans="1:6" ht="12.75">
      <c r="A651" s="19" t="s">
        <v>28</v>
      </c>
      <c r="B651" s="11" t="s">
        <v>28</v>
      </c>
      <c r="C651" s="19" t="s">
        <v>28</v>
      </c>
      <c r="D651" s="19" t="s">
        <v>28</v>
      </c>
      <c r="E651" s="11" t="s">
        <v>28</v>
      </c>
      <c r="F651" s="19" t="s">
        <v>28</v>
      </c>
    </row>
    <row r="652" spans="1:6" ht="12.75">
      <c r="A652" s="19" t="s">
        <v>28</v>
      </c>
      <c r="B652" s="11" t="s">
        <v>28</v>
      </c>
      <c r="C652" s="19" t="s">
        <v>28</v>
      </c>
      <c r="D652" s="19" t="s">
        <v>28</v>
      </c>
      <c r="E652" s="11" t="s">
        <v>28</v>
      </c>
      <c r="F652" s="19" t="s">
        <v>28</v>
      </c>
    </row>
    <row r="653" spans="1:6" ht="12.75">
      <c r="A653" s="19" t="s">
        <v>28</v>
      </c>
      <c r="B653" s="11" t="s">
        <v>28</v>
      </c>
      <c r="C653" s="19" t="s">
        <v>28</v>
      </c>
      <c r="D653" s="19" t="s">
        <v>28</v>
      </c>
      <c r="E653" s="11" t="s">
        <v>28</v>
      </c>
      <c r="F653" s="19" t="s">
        <v>28</v>
      </c>
    </row>
    <row r="654" spans="1:6" ht="12.75">
      <c r="A654" s="19" t="s">
        <v>28</v>
      </c>
      <c r="B654" s="11" t="s">
        <v>28</v>
      </c>
      <c r="C654" s="19" t="s">
        <v>28</v>
      </c>
      <c r="D654" s="19" t="s">
        <v>28</v>
      </c>
      <c r="E654" s="11" t="s">
        <v>28</v>
      </c>
      <c r="F654" s="19" t="s">
        <v>28</v>
      </c>
    </row>
    <row r="655" spans="1:6" ht="12.75">
      <c r="A655" s="19" t="s">
        <v>28</v>
      </c>
      <c r="B655" s="11" t="s">
        <v>28</v>
      </c>
      <c r="C655" s="19" t="s">
        <v>28</v>
      </c>
      <c r="D655" s="19" t="s">
        <v>28</v>
      </c>
      <c r="E655" s="11" t="s">
        <v>28</v>
      </c>
      <c r="F655" s="19" t="s">
        <v>28</v>
      </c>
    </row>
    <row r="656" spans="1:8" ht="12.75">
      <c r="A656" s="19">
        <v>34</v>
      </c>
      <c r="B656" s="11">
        <v>30</v>
      </c>
      <c r="C656" s="19">
        <v>132</v>
      </c>
      <c r="D656" s="19">
        <v>7</v>
      </c>
      <c r="E656" s="11">
        <v>7</v>
      </c>
      <c r="F656" s="19">
        <v>83</v>
      </c>
      <c r="H656" s="19">
        <v>2555956</v>
      </c>
    </row>
    <row r="657" spans="1:8" ht="12.75">
      <c r="A657" s="19">
        <v>20</v>
      </c>
      <c r="B657" s="11">
        <v>32</v>
      </c>
      <c r="C657" s="19">
        <v>32</v>
      </c>
      <c r="D657" s="19">
        <v>11</v>
      </c>
      <c r="E657" s="11">
        <v>14</v>
      </c>
      <c r="F657" s="19">
        <v>13</v>
      </c>
      <c r="H657" s="19">
        <v>2569381</v>
      </c>
    </row>
    <row r="658" spans="1:6" ht="12.75">
      <c r="A658" s="19" t="s">
        <v>28</v>
      </c>
      <c r="B658" s="11" t="s">
        <v>28</v>
      </c>
      <c r="C658" s="19" t="s">
        <v>28</v>
      </c>
      <c r="D658" s="19" t="s">
        <v>28</v>
      </c>
      <c r="E658" s="11" t="s">
        <v>28</v>
      </c>
      <c r="F658" s="19" t="s">
        <v>28</v>
      </c>
    </row>
    <row r="659" spans="1:6" ht="12.75">
      <c r="A659" s="19" t="s">
        <v>28</v>
      </c>
      <c r="B659" s="11" t="s">
        <v>28</v>
      </c>
      <c r="C659" s="19" t="s">
        <v>28</v>
      </c>
      <c r="D659" s="19" t="s">
        <v>28</v>
      </c>
      <c r="E659" s="11" t="s">
        <v>28</v>
      </c>
      <c r="F659" s="19" t="s">
        <v>28</v>
      </c>
    </row>
    <row r="660" spans="1:6" ht="12.75">
      <c r="A660" s="19" t="s">
        <v>28</v>
      </c>
      <c r="B660" s="11" t="s">
        <v>28</v>
      </c>
      <c r="C660" s="19" t="s">
        <v>28</v>
      </c>
      <c r="D660" s="19" t="s">
        <v>28</v>
      </c>
      <c r="E660" s="11" t="s">
        <v>28</v>
      </c>
      <c r="F660" s="19" t="s">
        <v>28</v>
      </c>
    </row>
    <row r="661" spans="1:6" ht="12.75">
      <c r="A661" s="19" t="s">
        <v>28</v>
      </c>
      <c r="B661" s="11" t="s">
        <v>28</v>
      </c>
      <c r="C661" s="19" t="s">
        <v>28</v>
      </c>
      <c r="D661" s="19" t="s">
        <v>28</v>
      </c>
      <c r="E661" s="11" t="s">
        <v>28</v>
      </c>
      <c r="F661" s="19" t="s">
        <v>28</v>
      </c>
    </row>
    <row r="662" spans="1:6" ht="12.75">
      <c r="A662" s="19" t="s">
        <v>28</v>
      </c>
      <c r="B662" s="11" t="s">
        <v>28</v>
      </c>
      <c r="C662" s="19" t="s">
        <v>28</v>
      </c>
      <c r="D662" s="19" t="s">
        <v>28</v>
      </c>
      <c r="E662" s="11" t="s">
        <v>28</v>
      </c>
      <c r="F662" s="19" t="s">
        <v>28</v>
      </c>
    </row>
    <row r="663" spans="1:8" ht="12.75">
      <c r="A663" s="19">
        <v>9</v>
      </c>
      <c r="B663" s="11">
        <v>6</v>
      </c>
      <c r="C663" s="19">
        <v>4</v>
      </c>
      <c r="D663" s="19">
        <v>1</v>
      </c>
      <c r="E663" s="11">
        <v>1</v>
      </c>
      <c r="F663" s="19">
        <v>1</v>
      </c>
      <c r="H663" s="19">
        <v>2646484</v>
      </c>
    </row>
    <row r="664" spans="1:6" ht="12.75">
      <c r="A664" s="19" t="s">
        <v>28</v>
      </c>
      <c r="B664" s="11" t="s">
        <v>28</v>
      </c>
      <c r="C664" s="19" t="s">
        <v>28</v>
      </c>
      <c r="D664" s="19" t="s">
        <v>28</v>
      </c>
      <c r="E664" s="11" t="s">
        <v>28</v>
      </c>
      <c r="F664" s="19" t="s">
        <v>28</v>
      </c>
    </row>
    <row r="665" spans="1:6" ht="12.75">
      <c r="A665" s="19" t="s">
        <v>28</v>
      </c>
      <c r="B665" s="11" t="s">
        <v>28</v>
      </c>
      <c r="C665" s="19" t="s">
        <v>28</v>
      </c>
      <c r="D665" s="19" t="s">
        <v>28</v>
      </c>
      <c r="E665" s="11" t="s">
        <v>28</v>
      </c>
      <c r="F665" s="19" t="s">
        <v>28</v>
      </c>
    </row>
    <row r="666" spans="1:6" ht="12.75">
      <c r="A666" s="19" t="s">
        <v>28</v>
      </c>
      <c r="B666" s="11" t="s">
        <v>28</v>
      </c>
      <c r="C666" s="19" t="s">
        <v>28</v>
      </c>
      <c r="D666" s="19" t="s">
        <v>28</v>
      </c>
      <c r="E666" s="11" t="s">
        <v>28</v>
      </c>
      <c r="F666" s="19" t="s">
        <v>28</v>
      </c>
    </row>
    <row r="667" spans="1:6" ht="12.75">
      <c r="A667" s="19" t="s">
        <v>28</v>
      </c>
      <c r="B667" s="11" t="s">
        <v>28</v>
      </c>
      <c r="C667" s="19" t="s">
        <v>28</v>
      </c>
      <c r="D667" s="19" t="s">
        <v>28</v>
      </c>
      <c r="E667" s="11" t="s">
        <v>28</v>
      </c>
      <c r="F667" s="19" t="s">
        <v>28</v>
      </c>
    </row>
    <row r="668" spans="1:8" ht="12.75">
      <c r="A668" s="19">
        <v>62</v>
      </c>
      <c r="B668" s="11">
        <v>33</v>
      </c>
      <c r="C668" s="19">
        <v>3</v>
      </c>
      <c r="D668" s="19">
        <v>10</v>
      </c>
      <c r="E668" s="11">
        <v>6</v>
      </c>
      <c r="F668" s="19">
        <v>3</v>
      </c>
      <c r="H668" s="19">
        <v>2668434</v>
      </c>
    </row>
    <row r="669" spans="1:6" ht="12.75">
      <c r="A669" s="19" t="s">
        <v>28</v>
      </c>
      <c r="B669" s="11" t="s">
        <v>28</v>
      </c>
      <c r="C669" s="19" t="s">
        <v>28</v>
      </c>
      <c r="D669" s="19" t="s">
        <v>28</v>
      </c>
      <c r="E669" s="11" t="s">
        <v>28</v>
      </c>
      <c r="F669" s="19" t="s">
        <v>28</v>
      </c>
    </row>
    <row r="670" spans="1:6" ht="12.75">
      <c r="A670" s="19" t="s">
        <v>28</v>
      </c>
      <c r="B670" s="11" t="s">
        <v>28</v>
      </c>
      <c r="C670" s="19" t="s">
        <v>28</v>
      </c>
      <c r="D670" s="19" t="s">
        <v>28</v>
      </c>
      <c r="E670" s="11" t="s">
        <v>28</v>
      </c>
      <c r="F670" s="19" t="s">
        <v>28</v>
      </c>
    </row>
    <row r="671" spans="1:6" ht="12.75">
      <c r="A671" s="19" t="s">
        <v>28</v>
      </c>
      <c r="B671" s="11" t="s">
        <v>28</v>
      </c>
      <c r="C671" s="19" t="s">
        <v>28</v>
      </c>
      <c r="D671" s="19" t="s">
        <v>28</v>
      </c>
      <c r="E671" s="11" t="s">
        <v>28</v>
      </c>
      <c r="F671" s="19" t="s">
        <v>28</v>
      </c>
    </row>
    <row r="672" spans="1:6" ht="12.75">
      <c r="A672" s="19" t="s">
        <v>28</v>
      </c>
      <c r="B672" s="11" t="s">
        <v>28</v>
      </c>
      <c r="C672" s="19" t="s">
        <v>28</v>
      </c>
      <c r="D672" s="19" t="s">
        <v>28</v>
      </c>
      <c r="E672" s="11" t="s">
        <v>28</v>
      </c>
      <c r="F672" s="19" t="s">
        <v>28</v>
      </c>
    </row>
    <row r="673" spans="1:6" ht="12.75">
      <c r="A673" s="19" t="s">
        <v>28</v>
      </c>
      <c r="B673" s="11" t="s">
        <v>28</v>
      </c>
      <c r="C673" s="19" t="s">
        <v>28</v>
      </c>
      <c r="D673" s="19" t="s">
        <v>28</v>
      </c>
      <c r="E673" s="11" t="s">
        <v>28</v>
      </c>
      <c r="F673" s="19" t="s">
        <v>28</v>
      </c>
    </row>
    <row r="674" spans="1:6" ht="12.75">
      <c r="A674" s="19" t="s">
        <v>28</v>
      </c>
      <c r="B674" s="11" t="s">
        <v>28</v>
      </c>
      <c r="C674" s="19" t="s">
        <v>28</v>
      </c>
      <c r="D674" s="19" t="s">
        <v>28</v>
      </c>
      <c r="E674" s="11" t="s">
        <v>28</v>
      </c>
      <c r="F674" s="19" t="s">
        <v>28</v>
      </c>
    </row>
    <row r="675" spans="1:6" ht="12.75">
      <c r="A675" s="19" t="s">
        <v>28</v>
      </c>
      <c r="B675" s="11" t="s">
        <v>28</v>
      </c>
      <c r="C675" s="19" t="s">
        <v>28</v>
      </c>
      <c r="D675" s="19" t="s">
        <v>28</v>
      </c>
      <c r="E675" s="11" t="s">
        <v>28</v>
      </c>
      <c r="F675" s="19" t="s">
        <v>28</v>
      </c>
    </row>
    <row r="676" spans="1:6" ht="12.75">
      <c r="A676" s="19" t="s">
        <v>28</v>
      </c>
      <c r="B676" s="11" t="s">
        <v>28</v>
      </c>
      <c r="C676" s="19" t="s">
        <v>28</v>
      </c>
      <c r="D676" s="19" t="s">
        <v>28</v>
      </c>
      <c r="E676" s="11" t="s">
        <v>28</v>
      </c>
      <c r="F676" s="19" t="s">
        <v>28</v>
      </c>
    </row>
    <row r="677" spans="1:6" ht="12.75">
      <c r="A677" s="19" t="s">
        <v>28</v>
      </c>
      <c r="B677" s="11" t="s">
        <v>28</v>
      </c>
      <c r="C677" s="19" t="s">
        <v>28</v>
      </c>
      <c r="D677" s="19" t="s">
        <v>28</v>
      </c>
      <c r="E677" s="11" t="s">
        <v>28</v>
      </c>
      <c r="F677" s="19" t="s">
        <v>28</v>
      </c>
    </row>
    <row r="678" spans="1:8" ht="12.75">
      <c r="A678" s="19">
        <v>2</v>
      </c>
      <c r="B678" s="11">
        <v>2</v>
      </c>
      <c r="C678" s="19">
        <v>2</v>
      </c>
      <c r="D678" s="19">
        <v>2</v>
      </c>
      <c r="E678" s="11">
        <v>2</v>
      </c>
      <c r="F678" s="19">
        <v>2</v>
      </c>
      <c r="H678" s="19">
        <v>2696564</v>
      </c>
    </row>
    <row r="679" spans="1:6" ht="12.75">
      <c r="A679" s="19" t="s">
        <v>28</v>
      </c>
      <c r="B679" s="11" t="s">
        <v>28</v>
      </c>
      <c r="C679" s="19" t="s">
        <v>28</v>
      </c>
      <c r="D679" s="19" t="s">
        <v>28</v>
      </c>
      <c r="E679" s="11" t="s">
        <v>28</v>
      </c>
      <c r="F679" s="19" t="s">
        <v>28</v>
      </c>
    </row>
    <row r="680" spans="1:6" ht="12.75">
      <c r="A680" s="19" t="s">
        <v>28</v>
      </c>
      <c r="B680" s="11" t="s">
        <v>28</v>
      </c>
      <c r="C680" s="19" t="s">
        <v>28</v>
      </c>
      <c r="D680" s="19" t="s">
        <v>28</v>
      </c>
      <c r="E680" s="11" t="s">
        <v>28</v>
      </c>
      <c r="F680" s="19" t="s">
        <v>28</v>
      </c>
    </row>
    <row r="681" spans="1:6" ht="12.75">
      <c r="A681" s="19" t="s">
        <v>28</v>
      </c>
      <c r="B681" s="11" t="s">
        <v>28</v>
      </c>
      <c r="C681" s="19" t="s">
        <v>28</v>
      </c>
      <c r="D681" s="19" t="s">
        <v>28</v>
      </c>
      <c r="E681" s="11" t="s">
        <v>28</v>
      </c>
      <c r="F681" s="19" t="s">
        <v>28</v>
      </c>
    </row>
    <row r="682" spans="1:6" ht="12.75">
      <c r="A682" s="19" t="s">
        <v>28</v>
      </c>
      <c r="B682" s="11" t="s">
        <v>28</v>
      </c>
      <c r="C682" s="19" t="s">
        <v>28</v>
      </c>
      <c r="D682" s="19" t="s">
        <v>28</v>
      </c>
      <c r="E682" s="11" t="s">
        <v>28</v>
      </c>
      <c r="F682" s="19" t="s">
        <v>28</v>
      </c>
    </row>
    <row r="683" spans="1:6" ht="12.75">
      <c r="A683" s="19" t="s">
        <v>28</v>
      </c>
      <c r="B683" s="11" t="s">
        <v>28</v>
      </c>
      <c r="C683" s="19" t="s">
        <v>28</v>
      </c>
      <c r="D683" s="19" t="s">
        <v>28</v>
      </c>
      <c r="E683" s="11" t="s">
        <v>28</v>
      </c>
      <c r="F683" s="19" t="s">
        <v>28</v>
      </c>
    </row>
    <row r="684" spans="1:6" ht="12.75">
      <c r="A684" s="19" t="s">
        <v>28</v>
      </c>
      <c r="B684" s="11" t="s">
        <v>28</v>
      </c>
      <c r="C684" s="19" t="s">
        <v>28</v>
      </c>
      <c r="D684" s="19" t="s">
        <v>28</v>
      </c>
      <c r="E684" s="11" t="s">
        <v>28</v>
      </c>
      <c r="F684" s="19" t="s">
        <v>28</v>
      </c>
    </row>
    <row r="685" spans="1:6" ht="12.75">
      <c r="A685" s="19" t="s">
        <v>28</v>
      </c>
      <c r="B685" s="11" t="s">
        <v>28</v>
      </c>
      <c r="C685" s="19" t="s">
        <v>28</v>
      </c>
      <c r="D685" s="19" t="s">
        <v>28</v>
      </c>
      <c r="E685" s="11" t="s">
        <v>28</v>
      </c>
      <c r="F685" s="19" t="s">
        <v>28</v>
      </c>
    </row>
    <row r="686" spans="1:6" ht="12.75">
      <c r="A686" s="19" t="s">
        <v>28</v>
      </c>
      <c r="B686" s="11" t="s">
        <v>28</v>
      </c>
      <c r="C686" s="19" t="s">
        <v>28</v>
      </c>
      <c r="D686" s="19" t="s">
        <v>28</v>
      </c>
      <c r="E686" s="11" t="s">
        <v>28</v>
      </c>
      <c r="F686" s="19" t="s">
        <v>28</v>
      </c>
    </row>
    <row r="687" spans="1:6" ht="12.75">
      <c r="A687" s="19" t="s">
        <v>28</v>
      </c>
      <c r="B687" s="11" t="s">
        <v>28</v>
      </c>
      <c r="C687" s="19" t="s">
        <v>28</v>
      </c>
      <c r="D687" s="19" t="s">
        <v>28</v>
      </c>
      <c r="E687" s="11" t="s">
        <v>28</v>
      </c>
      <c r="F687" s="19" t="s">
        <v>28</v>
      </c>
    </row>
    <row r="688" spans="1:6" ht="12.75">
      <c r="A688" s="19" t="s">
        <v>28</v>
      </c>
      <c r="B688" s="11" t="s">
        <v>28</v>
      </c>
      <c r="C688" s="19" t="s">
        <v>28</v>
      </c>
      <c r="D688" s="19" t="s">
        <v>28</v>
      </c>
      <c r="E688" s="11" t="s">
        <v>28</v>
      </c>
      <c r="F688" s="19" t="s">
        <v>28</v>
      </c>
    </row>
    <row r="689" spans="1:6" ht="12.75">
      <c r="A689" s="19" t="s">
        <v>28</v>
      </c>
      <c r="B689" s="11" t="s">
        <v>28</v>
      </c>
      <c r="C689" s="19" t="s">
        <v>28</v>
      </c>
      <c r="D689" s="19" t="s">
        <v>28</v>
      </c>
      <c r="E689" s="11" t="s">
        <v>28</v>
      </c>
      <c r="F689" s="19" t="s">
        <v>28</v>
      </c>
    </row>
    <row r="690" spans="1:6" ht="12.75">
      <c r="A690" s="19" t="s">
        <v>28</v>
      </c>
      <c r="B690" s="11" t="s">
        <v>28</v>
      </c>
      <c r="C690" s="19" t="s">
        <v>28</v>
      </c>
      <c r="D690" s="19" t="s">
        <v>28</v>
      </c>
      <c r="E690" s="11" t="s">
        <v>28</v>
      </c>
      <c r="F690" s="19" t="s">
        <v>28</v>
      </c>
    </row>
    <row r="691" spans="1:6" ht="12.75">
      <c r="A691" s="19" t="s">
        <v>28</v>
      </c>
      <c r="B691" s="11" t="s">
        <v>28</v>
      </c>
      <c r="C691" s="19" t="s">
        <v>28</v>
      </c>
      <c r="D691" s="19" t="s">
        <v>28</v>
      </c>
      <c r="E691" s="11" t="s">
        <v>28</v>
      </c>
      <c r="F691" s="19" t="s">
        <v>28</v>
      </c>
    </row>
    <row r="692" spans="1:6" ht="12.75">
      <c r="A692" s="19" t="s">
        <v>28</v>
      </c>
      <c r="B692" s="11" t="s">
        <v>28</v>
      </c>
      <c r="C692" s="19" t="s">
        <v>28</v>
      </c>
      <c r="D692" s="19" t="s">
        <v>28</v>
      </c>
      <c r="E692" s="11" t="s">
        <v>28</v>
      </c>
      <c r="F692" s="19" t="s">
        <v>28</v>
      </c>
    </row>
    <row r="693" spans="1:6" ht="12.75">
      <c r="A693" s="19" t="s">
        <v>28</v>
      </c>
      <c r="B693" s="11" t="s">
        <v>28</v>
      </c>
      <c r="C693" s="19" t="s">
        <v>28</v>
      </c>
      <c r="D693" s="19" t="s">
        <v>28</v>
      </c>
      <c r="E693" s="11" t="s">
        <v>28</v>
      </c>
      <c r="F693" s="19" t="s">
        <v>28</v>
      </c>
    </row>
    <row r="694" spans="1:6" ht="12.75">
      <c r="A694" s="19" t="s">
        <v>28</v>
      </c>
      <c r="B694" s="11" t="s">
        <v>28</v>
      </c>
      <c r="C694" s="19" t="s">
        <v>28</v>
      </c>
      <c r="D694" s="19" t="s">
        <v>28</v>
      </c>
      <c r="E694" s="11" t="s">
        <v>28</v>
      </c>
      <c r="F694" s="19" t="s">
        <v>28</v>
      </c>
    </row>
    <row r="695" spans="1:6" ht="12.75">
      <c r="A695" s="19" t="s">
        <v>28</v>
      </c>
      <c r="B695" s="11" t="s">
        <v>28</v>
      </c>
      <c r="C695" s="19" t="s">
        <v>28</v>
      </c>
      <c r="D695" s="19" t="s">
        <v>28</v>
      </c>
      <c r="E695" s="11" t="s">
        <v>28</v>
      </c>
      <c r="F695" s="19" t="s">
        <v>28</v>
      </c>
    </row>
    <row r="696" spans="1:6" ht="12.75">
      <c r="A696" s="19" t="s">
        <v>28</v>
      </c>
      <c r="B696" s="11" t="s">
        <v>28</v>
      </c>
      <c r="C696" s="19" t="s">
        <v>28</v>
      </c>
      <c r="D696" s="19" t="s">
        <v>28</v>
      </c>
      <c r="E696" s="11" t="s">
        <v>28</v>
      </c>
      <c r="F696" s="19" t="s">
        <v>28</v>
      </c>
    </row>
    <row r="697" spans="1:6" ht="12.75">
      <c r="A697" s="19" t="s">
        <v>28</v>
      </c>
      <c r="B697" s="11" t="s">
        <v>28</v>
      </c>
      <c r="C697" s="19" t="s">
        <v>28</v>
      </c>
      <c r="D697" s="19" t="s">
        <v>28</v>
      </c>
      <c r="E697" s="11" t="s">
        <v>28</v>
      </c>
      <c r="F697" s="19" t="s">
        <v>28</v>
      </c>
    </row>
    <row r="698" spans="1:6" ht="12.75">
      <c r="A698" s="19" t="s">
        <v>28</v>
      </c>
      <c r="B698" s="11" t="s">
        <v>28</v>
      </c>
      <c r="C698" s="19" t="s">
        <v>28</v>
      </c>
      <c r="D698" s="19" t="s">
        <v>28</v>
      </c>
      <c r="E698" s="11" t="s">
        <v>28</v>
      </c>
      <c r="F698" s="19" t="s">
        <v>28</v>
      </c>
    </row>
    <row r="699" spans="1:6" ht="12.75">
      <c r="A699" s="19" t="s">
        <v>28</v>
      </c>
      <c r="B699" s="11" t="s">
        <v>28</v>
      </c>
      <c r="C699" s="19" t="s">
        <v>28</v>
      </c>
      <c r="D699" s="19" t="s">
        <v>28</v>
      </c>
      <c r="E699" s="11" t="s">
        <v>28</v>
      </c>
      <c r="F699" s="19" t="s">
        <v>28</v>
      </c>
    </row>
    <row r="700" spans="1:6" ht="12.75">
      <c r="A700" s="19" t="s">
        <v>28</v>
      </c>
      <c r="B700" s="11" t="s">
        <v>28</v>
      </c>
      <c r="C700" s="19" t="s">
        <v>28</v>
      </c>
      <c r="D700" s="19" t="s">
        <v>28</v>
      </c>
      <c r="E700" s="11" t="s">
        <v>28</v>
      </c>
      <c r="F700" s="19" t="s">
        <v>28</v>
      </c>
    </row>
    <row r="701" spans="1:6" ht="12.75">
      <c r="A701" s="19" t="s">
        <v>28</v>
      </c>
      <c r="B701" s="11" t="s">
        <v>28</v>
      </c>
      <c r="C701" s="19" t="s">
        <v>28</v>
      </c>
      <c r="D701" s="19" t="s">
        <v>28</v>
      </c>
      <c r="E701" s="11" t="s">
        <v>28</v>
      </c>
      <c r="F701" s="19" t="s">
        <v>28</v>
      </c>
    </row>
    <row r="702" spans="1:6" ht="12.75">
      <c r="A702" s="19" t="s">
        <v>28</v>
      </c>
      <c r="B702" s="11" t="s">
        <v>28</v>
      </c>
      <c r="C702" s="19" t="s">
        <v>28</v>
      </c>
      <c r="D702" s="19" t="s">
        <v>28</v>
      </c>
      <c r="E702" s="11" t="s">
        <v>28</v>
      </c>
      <c r="F702" s="19" t="s">
        <v>28</v>
      </c>
    </row>
    <row r="703" spans="1:6" ht="12.75">
      <c r="A703" s="19" t="s">
        <v>28</v>
      </c>
      <c r="B703" s="11" t="s">
        <v>28</v>
      </c>
      <c r="C703" s="19" t="s">
        <v>28</v>
      </c>
      <c r="D703" s="19" t="s">
        <v>28</v>
      </c>
      <c r="E703" s="11" t="s">
        <v>28</v>
      </c>
      <c r="F703" s="19" t="s">
        <v>28</v>
      </c>
    </row>
    <row r="704" spans="1:6" ht="12.75">
      <c r="A704" s="19" t="s">
        <v>28</v>
      </c>
      <c r="B704" s="11" t="s">
        <v>28</v>
      </c>
      <c r="C704" s="19" t="s">
        <v>28</v>
      </c>
      <c r="D704" s="19" t="s">
        <v>28</v>
      </c>
      <c r="E704" s="11" t="s">
        <v>28</v>
      </c>
      <c r="F704" s="19" t="s">
        <v>28</v>
      </c>
    </row>
    <row r="705" spans="1:6" ht="12.75">
      <c r="A705" s="19" t="s">
        <v>28</v>
      </c>
      <c r="B705" s="11" t="s">
        <v>28</v>
      </c>
      <c r="C705" s="19" t="s">
        <v>28</v>
      </c>
      <c r="D705" s="19" t="s">
        <v>28</v>
      </c>
      <c r="E705" s="11" t="s">
        <v>28</v>
      </c>
      <c r="F705" s="19" t="s">
        <v>28</v>
      </c>
    </row>
    <row r="706" spans="1:6" ht="12.75">
      <c r="A706" s="19" t="s">
        <v>28</v>
      </c>
      <c r="B706" s="11" t="s">
        <v>28</v>
      </c>
      <c r="C706" s="19" t="s">
        <v>28</v>
      </c>
      <c r="D706" s="19" t="s">
        <v>28</v>
      </c>
      <c r="E706" s="11" t="s">
        <v>28</v>
      </c>
      <c r="F706" s="19" t="s">
        <v>28</v>
      </c>
    </row>
    <row r="707" spans="1:6" ht="12.75">
      <c r="A707" s="19" t="s">
        <v>28</v>
      </c>
      <c r="B707" s="11" t="s">
        <v>28</v>
      </c>
      <c r="C707" s="19" t="s">
        <v>28</v>
      </c>
      <c r="D707" s="19" t="s">
        <v>28</v>
      </c>
      <c r="E707" s="11" t="s">
        <v>28</v>
      </c>
      <c r="F707" s="19" t="s">
        <v>28</v>
      </c>
    </row>
    <row r="708" spans="1:6" ht="12.75">
      <c r="A708" s="19" t="s">
        <v>28</v>
      </c>
      <c r="B708" s="11" t="s">
        <v>28</v>
      </c>
      <c r="C708" s="19" t="s">
        <v>28</v>
      </c>
      <c r="D708" s="19" t="s">
        <v>28</v>
      </c>
      <c r="E708" s="11" t="s">
        <v>28</v>
      </c>
      <c r="F708" s="19" t="s">
        <v>28</v>
      </c>
    </row>
    <row r="709" spans="1:6" ht="12.75">
      <c r="A709" s="19" t="s">
        <v>28</v>
      </c>
      <c r="B709" s="11" t="s">
        <v>28</v>
      </c>
      <c r="C709" s="19" t="s">
        <v>28</v>
      </c>
      <c r="D709" s="19" t="s">
        <v>28</v>
      </c>
      <c r="E709" s="11" t="s">
        <v>28</v>
      </c>
      <c r="F709" s="19" t="s">
        <v>28</v>
      </c>
    </row>
    <row r="710" spans="1:6" ht="12.75">
      <c r="A710" s="19" t="s">
        <v>28</v>
      </c>
      <c r="B710" s="11" t="s">
        <v>28</v>
      </c>
      <c r="C710" s="19" t="s">
        <v>28</v>
      </c>
      <c r="D710" s="19" t="s">
        <v>28</v>
      </c>
      <c r="E710" s="11" t="s">
        <v>28</v>
      </c>
      <c r="F710" s="19" t="s">
        <v>28</v>
      </c>
    </row>
    <row r="711" spans="1:6" ht="12.75">
      <c r="A711" s="19" t="s">
        <v>28</v>
      </c>
      <c r="B711" s="11" t="s">
        <v>28</v>
      </c>
      <c r="C711" s="19" t="s">
        <v>28</v>
      </c>
      <c r="D711" s="19" t="s">
        <v>28</v>
      </c>
      <c r="E711" s="11" t="s">
        <v>28</v>
      </c>
      <c r="F711" s="19" t="s">
        <v>28</v>
      </c>
    </row>
    <row r="712" spans="1:6" ht="12.75">
      <c r="A712" s="19" t="s">
        <v>28</v>
      </c>
      <c r="B712" s="11" t="s">
        <v>28</v>
      </c>
      <c r="C712" s="19" t="s">
        <v>28</v>
      </c>
      <c r="D712" s="19" t="s">
        <v>28</v>
      </c>
      <c r="E712" s="11" t="s">
        <v>28</v>
      </c>
      <c r="F712" s="19" t="s">
        <v>28</v>
      </c>
    </row>
    <row r="713" spans="1:6" ht="12.75">
      <c r="A713" s="19" t="s">
        <v>28</v>
      </c>
      <c r="B713" s="11" t="s">
        <v>28</v>
      </c>
      <c r="C713" s="19" t="s">
        <v>28</v>
      </c>
      <c r="D713" s="19" t="s">
        <v>28</v>
      </c>
      <c r="E713" s="11" t="s">
        <v>28</v>
      </c>
      <c r="F713" s="19" t="s">
        <v>28</v>
      </c>
    </row>
    <row r="714" spans="1:8" ht="12.75">
      <c r="A714" s="19">
        <v>27</v>
      </c>
      <c r="B714" s="11">
        <v>28</v>
      </c>
      <c r="C714" s="19">
        <v>28</v>
      </c>
      <c r="D714" s="19">
        <v>4</v>
      </c>
      <c r="E714" s="11">
        <v>4</v>
      </c>
      <c r="F714" s="19">
        <v>4</v>
      </c>
      <c r="H714" s="19">
        <v>2814857</v>
      </c>
    </row>
    <row r="715" spans="1:6" ht="12.75">
      <c r="A715" s="19" t="s">
        <v>28</v>
      </c>
      <c r="B715" s="11" t="s">
        <v>28</v>
      </c>
      <c r="C715" s="19" t="s">
        <v>28</v>
      </c>
      <c r="D715" s="19" t="s">
        <v>28</v>
      </c>
      <c r="E715" s="11" t="s">
        <v>28</v>
      </c>
      <c r="F715" s="19" t="s">
        <v>28</v>
      </c>
    </row>
    <row r="716" spans="1:6" ht="12.75">
      <c r="A716" s="19" t="s">
        <v>28</v>
      </c>
      <c r="B716" s="11" t="s">
        <v>28</v>
      </c>
      <c r="C716" s="19" t="s">
        <v>28</v>
      </c>
      <c r="D716" s="19" t="s">
        <v>28</v>
      </c>
      <c r="E716" s="11" t="s">
        <v>28</v>
      </c>
      <c r="F716" s="19" t="s">
        <v>28</v>
      </c>
    </row>
    <row r="717" spans="1:8" ht="12.75">
      <c r="A717" s="19">
        <v>1</v>
      </c>
      <c r="B717" s="11">
        <v>1</v>
      </c>
      <c r="C717" s="19">
        <v>1</v>
      </c>
      <c r="D717" s="19">
        <v>1</v>
      </c>
      <c r="E717" s="11">
        <v>1</v>
      </c>
      <c r="F717" s="19">
        <v>1</v>
      </c>
      <c r="H717" s="19">
        <v>2842444</v>
      </c>
    </row>
    <row r="718" spans="1:6" ht="12.75">
      <c r="A718" s="19" t="s">
        <v>28</v>
      </c>
      <c r="B718" s="11" t="s">
        <v>28</v>
      </c>
      <c r="C718" s="19" t="s">
        <v>28</v>
      </c>
      <c r="D718" s="19" t="s">
        <v>28</v>
      </c>
      <c r="E718" s="11" t="s">
        <v>28</v>
      </c>
      <c r="F718" s="19" t="s">
        <v>28</v>
      </c>
    </row>
    <row r="719" spans="1:6" ht="12.75">
      <c r="A719" s="19" t="s">
        <v>28</v>
      </c>
      <c r="B719" s="11" t="s">
        <v>28</v>
      </c>
      <c r="C719" s="19" t="s">
        <v>28</v>
      </c>
      <c r="D719" s="19" t="s">
        <v>28</v>
      </c>
      <c r="E719" s="11" t="s">
        <v>28</v>
      </c>
      <c r="F719" s="19" t="s">
        <v>28</v>
      </c>
    </row>
    <row r="720" spans="1:6" ht="12.75">
      <c r="A720" s="19" t="s">
        <v>28</v>
      </c>
      <c r="B720" s="11" t="s">
        <v>28</v>
      </c>
      <c r="C720" s="19" t="s">
        <v>28</v>
      </c>
      <c r="D720" s="19" t="s">
        <v>28</v>
      </c>
      <c r="E720" s="11" t="s">
        <v>28</v>
      </c>
      <c r="F720" s="19" t="s">
        <v>28</v>
      </c>
    </row>
    <row r="721" spans="1:6" ht="12.75">
      <c r="A721" s="19" t="s">
        <v>28</v>
      </c>
      <c r="B721" s="11" t="s">
        <v>28</v>
      </c>
      <c r="C721" s="19" t="s">
        <v>28</v>
      </c>
      <c r="D721" s="19" t="s">
        <v>28</v>
      </c>
      <c r="E721" s="11" t="s">
        <v>28</v>
      </c>
      <c r="F721" s="19" t="s">
        <v>28</v>
      </c>
    </row>
    <row r="722" spans="1:8" ht="12.75">
      <c r="A722" s="19">
        <v>27</v>
      </c>
      <c r="B722" s="11">
        <v>37</v>
      </c>
      <c r="C722" s="19">
        <v>38</v>
      </c>
      <c r="D722" s="19">
        <v>17</v>
      </c>
      <c r="E722" s="11">
        <v>22</v>
      </c>
      <c r="F722" s="19">
        <v>20</v>
      </c>
      <c r="H722" s="19">
        <v>2844750</v>
      </c>
    </row>
    <row r="723" spans="1:6" ht="12.75">
      <c r="A723" s="19" t="s">
        <v>28</v>
      </c>
      <c r="B723" s="11" t="s">
        <v>28</v>
      </c>
      <c r="C723" s="19" t="s">
        <v>28</v>
      </c>
      <c r="D723" s="19" t="s">
        <v>28</v>
      </c>
      <c r="E723" s="11" t="s">
        <v>28</v>
      </c>
      <c r="F723" s="19" t="s">
        <v>28</v>
      </c>
    </row>
    <row r="724" spans="1:6" ht="12.75">
      <c r="A724" s="19" t="s">
        <v>28</v>
      </c>
      <c r="B724" s="11" t="s">
        <v>28</v>
      </c>
      <c r="C724" s="19" t="s">
        <v>28</v>
      </c>
      <c r="D724" s="19" t="s">
        <v>28</v>
      </c>
      <c r="E724" s="11" t="s">
        <v>28</v>
      </c>
      <c r="F724" s="19" t="s">
        <v>28</v>
      </c>
    </row>
    <row r="725" spans="1:6" ht="12.75">
      <c r="A725" s="19" t="s">
        <v>28</v>
      </c>
      <c r="B725" s="11" t="s">
        <v>28</v>
      </c>
      <c r="C725" s="19" t="s">
        <v>28</v>
      </c>
      <c r="D725" s="19" t="s">
        <v>28</v>
      </c>
      <c r="E725" s="11" t="s">
        <v>28</v>
      </c>
      <c r="F725" s="19" t="s">
        <v>28</v>
      </c>
    </row>
    <row r="726" spans="1:8" ht="12.75">
      <c r="A726" s="19">
        <v>24</v>
      </c>
      <c r="B726" s="11">
        <v>28</v>
      </c>
      <c r="C726" s="19">
        <v>25</v>
      </c>
      <c r="D726" s="19">
        <v>13</v>
      </c>
      <c r="E726" s="11">
        <v>15</v>
      </c>
      <c r="F726" s="19">
        <v>14</v>
      </c>
      <c r="H726" s="19">
        <v>2846169</v>
      </c>
    </row>
    <row r="727" spans="1:6" ht="12.75">
      <c r="A727" s="19" t="s">
        <v>28</v>
      </c>
      <c r="B727" s="11" t="s">
        <v>28</v>
      </c>
      <c r="C727" s="19" t="s">
        <v>28</v>
      </c>
      <c r="D727" s="19" t="s">
        <v>28</v>
      </c>
      <c r="E727" s="11" t="s">
        <v>28</v>
      </c>
      <c r="F727" s="19" t="s">
        <v>28</v>
      </c>
    </row>
    <row r="728" spans="1:6" ht="12.75">
      <c r="A728" s="19" t="s">
        <v>28</v>
      </c>
      <c r="B728" s="11" t="s">
        <v>28</v>
      </c>
      <c r="C728" s="19" t="s">
        <v>28</v>
      </c>
      <c r="D728" s="19" t="s">
        <v>28</v>
      </c>
      <c r="E728" s="11" t="s">
        <v>28</v>
      </c>
      <c r="F728" s="19" t="s">
        <v>28</v>
      </c>
    </row>
    <row r="729" spans="1:6" ht="12.75">
      <c r="A729" s="19" t="s">
        <v>28</v>
      </c>
      <c r="B729" s="11" t="s">
        <v>28</v>
      </c>
      <c r="C729" s="19" t="s">
        <v>28</v>
      </c>
      <c r="D729" s="19" t="s">
        <v>28</v>
      </c>
      <c r="E729" s="11" t="s">
        <v>28</v>
      </c>
      <c r="F729" s="19" t="s">
        <v>28</v>
      </c>
    </row>
    <row r="730" spans="1:6" ht="12.75">
      <c r="A730" s="19" t="s">
        <v>28</v>
      </c>
      <c r="B730" s="11" t="s">
        <v>28</v>
      </c>
      <c r="C730" s="19" t="s">
        <v>28</v>
      </c>
      <c r="D730" s="19" t="s">
        <v>28</v>
      </c>
      <c r="E730" s="11" t="s">
        <v>28</v>
      </c>
      <c r="F730" s="19" t="s">
        <v>28</v>
      </c>
    </row>
    <row r="731" spans="1:6" ht="12.75">
      <c r="A731" s="19" t="s">
        <v>28</v>
      </c>
      <c r="B731" s="11" t="s">
        <v>28</v>
      </c>
      <c r="C731" s="19" t="s">
        <v>28</v>
      </c>
      <c r="D731" s="19" t="s">
        <v>28</v>
      </c>
      <c r="E731" s="11" t="s">
        <v>28</v>
      </c>
      <c r="F731" s="19" t="s">
        <v>28</v>
      </c>
    </row>
    <row r="732" spans="1:6" ht="12.75">
      <c r="A732" s="19" t="s">
        <v>28</v>
      </c>
      <c r="B732" s="11" t="s">
        <v>28</v>
      </c>
      <c r="C732" s="19" t="s">
        <v>28</v>
      </c>
      <c r="D732" s="19" t="s">
        <v>28</v>
      </c>
      <c r="E732" s="11" t="s">
        <v>28</v>
      </c>
      <c r="F732" s="19" t="s">
        <v>28</v>
      </c>
    </row>
    <row r="733" spans="1:6" ht="12.75">
      <c r="A733" s="19" t="s">
        <v>28</v>
      </c>
      <c r="B733" s="11" t="s">
        <v>28</v>
      </c>
      <c r="C733" s="19" t="s">
        <v>28</v>
      </c>
      <c r="D733" s="19" t="s">
        <v>28</v>
      </c>
      <c r="E733" s="11" t="s">
        <v>28</v>
      </c>
      <c r="F733" s="19" t="s">
        <v>28</v>
      </c>
    </row>
    <row r="734" spans="1:8" ht="12.75">
      <c r="A734" s="19">
        <v>103</v>
      </c>
      <c r="B734" s="11">
        <v>112</v>
      </c>
      <c r="C734" s="19">
        <v>73</v>
      </c>
      <c r="D734" s="19">
        <v>3</v>
      </c>
      <c r="E734" s="11">
        <v>3</v>
      </c>
      <c r="F734" s="19">
        <v>3</v>
      </c>
      <c r="H734" s="19">
        <v>2887515</v>
      </c>
    </row>
    <row r="735" spans="1:6" ht="12.75">
      <c r="A735" s="19" t="s">
        <v>28</v>
      </c>
      <c r="B735" s="11" t="s">
        <v>28</v>
      </c>
      <c r="C735" s="19" t="s">
        <v>28</v>
      </c>
      <c r="D735" s="19" t="s">
        <v>28</v>
      </c>
      <c r="E735" s="11" t="s">
        <v>28</v>
      </c>
      <c r="F735" s="19" t="s">
        <v>28</v>
      </c>
    </row>
    <row r="736" spans="1:6" ht="12.75">
      <c r="A736" s="19" t="s">
        <v>28</v>
      </c>
      <c r="B736" s="11" t="s">
        <v>28</v>
      </c>
      <c r="C736" s="19" t="s">
        <v>28</v>
      </c>
      <c r="D736" s="19" t="s">
        <v>28</v>
      </c>
      <c r="E736" s="11" t="s">
        <v>28</v>
      </c>
      <c r="F736" s="19" t="s">
        <v>28</v>
      </c>
    </row>
    <row r="737" spans="1:8" ht="12.75">
      <c r="A737" s="19">
        <v>1</v>
      </c>
      <c r="B737" s="11">
        <v>1</v>
      </c>
      <c r="C737" s="19">
        <v>1</v>
      </c>
      <c r="D737" s="19">
        <v>1</v>
      </c>
      <c r="E737" s="11">
        <v>1</v>
      </c>
      <c r="F737" s="19">
        <v>1</v>
      </c>
      <c r="H737" s="19">
        <v>2887516</v>
      </c>
    </row>
    <row r="738" spans="1:6" ht="12.75">
      <c r="A738" s="19" t="s">
        <v>28</v>
      </c>
      <c r="B738" s="11" t="s">
        <v>28</v>
      </c>
      <c r="C738" s="19" t="s">
        <v>28</v>
      </c>
      <c r="D738" s="19" t="s">
        <v>28</v>
      </c>
      <c r="E738" s="11" t="s">
        <v>28</v>
      </c>
      <c r="F738" s="19" t="s">
        <v>28</v>
      </c>
    </row>
    <row r="739" spans="1:6" ht="12.75">
      <c r="A739" s="19" t="s">
        <v>28</v>
      </c>
      <c r="B739" s="11" t="s">
        <v>28</v>
      </c>
      <c r="C739" s="19" t="s">
        <v>28</v>
      </c>
      <c r="D739" s="19" t="s">
        <v>28</v>
      </c>
      <c r="E739" s="11" t="s">
        <v>28</v>
      </c>
      <c r="F739" s="19" t="s">
        <v>28</v>
      </c>
    </row>
    <row r="740" spans="1:6" ht="12.75">
      <c r="A740" s="19" t="s">
        <v>28</v>
      </c>
      <c r="B740" s="11" t="s">
        <v>28</v>
      </c>
      <c r="C740" s="19" t="s">
        <v>28</v>
      </c>
      <c r="D740" s="19" t="s">
        <v>28</v>
      </c>
      <c r="E740" s="11" t="s">
        <v>28</v>
      </c>
      <c r="F740" s="19" t="s">
        <v>28</v>
      </c>
    </row>
    <row r="741" spans="1:6" ht="12.75">
      <c r="A741" s="19" t="s">
        <v>28</v>
      </c>
      <c r="B741" s="11" t="s">
        <v>28</v>
      </c>
      <c r="C741" s="19" t="s">
        <v>28</v>
      </c>
      <c r="D741" s="19" t="s">
        <v>28</v>
      </c>
      <c r="E741" s="11" t="s">
        <v>28</v>
      </c>
      <c r="F741" s="19" t="s">
        <v>28</v>
      </c>
    </row>
    <row r="742" spans="1:6" ht="12.75">
      <c r="A742" s="19" t="s">
        <v>28</v>
      </c>
      <c r="B742" s="11" t="s">
        <v>28</v>
      </c>
      <c r="C742" s="19" t="s">
        <v>28</v>
      </c>
      <c r="D742" s="19" t="s">
        <v>28</v>
      </c>
      <c r="E742" s="11" t="s">
        <v>28</v>
      </c>
      <c r="F742" s="19" t="s">
        <v>28</v>
      </c>
    </row>
    <row r="743" spans="1:6" ht="12.75">
      <c r="A743" s="19" t="s">
        <v>28</v>
      </c>
      <c r="B743" s="11" t="s">
        <v>28</v>
      </c>
      <c r="C743" s="19" t="s">
        <v>28</v>
      </c>
      <c r="D743" s="19" t="s">
        <v>28</v>
      </c>
      <c r="E743" s="11" t="s">
        <v>28</v>
      </c>
      <c r="F743" s="19" t="s">
        <v>28</v>
      </c>
    </row>
    <row r="744" spans="1:6" ht="12.75">
      <c r="A744" s="19" t="s">
        <v>28</v>
      </c>
      <c r="B744" s="11" t="s">
        <v>28</v>
      </c>
      <c r="C744" s="19" t="s">
        <v>28</v>
      </c>
      <c r="D744" s="19" t="s">
        <v>28</v>
      </c>
      <c r="E744" s="11" t="s">
        <v>28</v>
      </c>
      <c r="F744" s="19" t="s">
        <v>28</v>
      </c>
    </row>
    <row r="745" spans="1:6" ht="12.75">
      <c r="A745" s="19" t="s">
        <v>28</v>
      </c>
      <c r="B745" s="11" t="s">
        <v>28</v>
      </c>
      <c r="C745" s="19" t="s">
        <v>28</v>
      </c>
      <c r="D745" s="19" t="s">
        <v>28</v>
      </c>
      <c r="E745" s="11" t="s">
        <v>28</v>
      </c>
      <c r="F745" s="19" t="s">
        <v>28</v>
      </c>
    </row>
    <row r="746" spans="1:6" ht="12.75">
      <c r="A746" s="19" t="s">
        <v>28</v>
      </c>
      <c r="B746" s="11" t="s">
        <v>28</v>
      </c>
      <c r="C746" s="19" t="s">
        <v>28</v>
      </c>
      <c r="D746" s="19" t="s">
        <v>28</v>
      </c>
      <c r="E746" s="11" t="s">
        <v>28</v>
      </c>
      <c r="F746" s="19" t="s">
        <v>28</v>
      </c>
    </row>
    <row r="747" spans="1:6" ht="12.75">
      <c r="A747" s="19" t="s">
        <v>28</v>
      </c>
      <c r="B747" s="11" t="s">
        <v>28</v>
      </c>
      <c r="C747" s="19" t="s">
        <v>28</v>
      </c>
      <c r="D747" s="19" t="s">
        <v>28</v>
      </c>
      <c r="E747" s="11" t="s">
        <v>28</v>
      </c>
      <c r="F747" s="19" t="s">
        <v>28</v>
      </c>
    </row>
    <row r="748" spans="1:6" ht="12.75">
      <c r="A748" s="19" t="s">
        <v>28</v>
      </c>
      <c r="B748" s="11" t="s">
        <v>28</v>
      </c>
      <c r="C748" s="19" t="s">
        <v>28</v>
      </c>
      <c r="D748" s="19" t="s">
        <v>28</v>
      </c>
      <c r="E748" s="11" t="s">
        <v>28</v>
      </c>
      <c r="F748" s="19" t="s">
        <v>28</v>
      </c>
    </row>
    <row r="749" spans="1:6" ht="12.75">
      <c r="A749" s="19" t="s">
        <v>28</v>
      </c>
      <c r="B749" s="11" t="s">
        <v>28</v>
      </c>
      <c r="C749" s="19" t="s">
        <v>28</v>
      </c>
      <c r="D749" s="19" t="s">
        <v>28</v>
      </c>
      <c r="E749" s="11" t="s">
        <v>28</v>
      </c>
      <c r="F749" s="19" t="s">
        <v>28</v>
      </c>
    </row>
    <row r="750" spans="1:6" ht="12.75">
      <c r="A750" s="19" t="s">
        <v>28</v>
      </c>
      <c r="B750" s="11" t="s">
        <v>28</v>
      </c>
      <c r="C750" s="19" t="s">
        <v>28</v>
      </c>
      <c r="D750" s="19" t="s">
        <v>28</v>
      </c>
      <c r="E750" s="11" t="s">
        <v>28</v>
      </c>
      <c r="F750" s="19" t="s">
        <v>28</v>
      </c>
    </row>
    <row r="751" spans="1:6" ht="12.75">
      <c r="A751" s="19" t="s">
        <v>28</v>
      </c>
      <c r="B751" s="11" t="s">
        <v>28</v>
      </c>
      <c r="C751" s="19" t="s">
        <v>28</v>
      </c>
      <c r="D751" s="19" t="s">
        <v>28</v>
      </c>
      <c r="E751" s="11" t="s">
        <v>28</v>
      </c>
      <c r="F751" s="19" t="s">
        <v>28</v>
      </c>
    </row>
    <row r="752" spans="1:6" ht="12.75">
      <c r="A752" s="19" t="s">
        <v>28</v>
      </c>
      <c r="B752" s="11" t="s">
        <v>28</v>
      </c>
      <c r="C752" s="19" t="s">
        <v>28</v>
      </c>
      <c r="D752" s="19" t="s">
        <v>28</v>
      </c>
      <c r="E752" s="11" t="s">
        <v>28</v>
      </c>
      <c r="F752" s="19" t="s">
        <v>28</v>
      </c>
    </row>
    <row r="753" spans="1:6" ht="12.75">
      <c r="A753" s="19" t="s">
        <v>28</v>
      </c>
      <c r="B753" s="11" t="s">
        <v>28</v>
      </c>
      <c r="C753" s="19" t="s">
        <v>28</v>
      </c>
      <c r="D753" s="19" t="s">
        <v>28</v>
      </c>
      <c r="E753" s="11" t="s">
        <v>28</v>
      </c>
      <c r="F753" s="19" t="s">
        <v>28</v>
      </c>
    </row>
    <row r="754" spans="1:6" ht="12.75">
      <c r="A754" s="19" t="s">
        <v>28</v>
      </c>
      <c r="B754" s="11" t="s">
        <v>28</v>
      </c>
      <c r="C754" s="19" t="s">
        <v>28</v>
      </c>
      <c r="D754" s="19" t="s">
        <v>28</v>
      </c>
      <c r="E754" s="11" t="s">
        <v>28</v>
      </c>
      <c r="F754" s="19" t="s">
        <v>28</v>
      </c>
    </row>
    <row r="755" spans="1:6" ht="12.75">
      <c r="A755" s="19" t="s">
        <v>28</v>
      </c>
      <c r="B755" s="11" t="s">
        <v>28</v>
      </c>
      <c r="C755" s="19" t="s">
        <v>28</v>
      </c>
      <c r="D755" s="19" t="s">
        <v>28</v>
      </c>
      <c r="E755" s="11" t="s">
        <v>28</v>
      </c>
      <c r="F755" s="19" t="s">
        <v>28</v>
      </c>
    </row>
    <row r="756" spans="1:6" ht="12.75">
      <c r="A756" s="19" t="s">
        <v>28</v>
      </c>
      <c r="B756" s="11" t="s">
        <v>28</v>
      </c>
      <c r="C756" s="19" t="s">
        <v>28</v>
      </c>
      <c r="D756" s="19" t="s">
        <v>28</v>
      </c>
      <c r="E756" s="11" t="s">
        <v>28</v>
      </c>
      <c r="F756" s="19" t="s">
        <v>28</v>
      </c>
    </row>
    <row r="757" spans="1:6" ht="12.75">
      <c r="A757" s="19" t="s">
        <v>28</v>
      </c>
      <c r="B757" s="11" t="s">
        <v>28</v>
      </c>
      <c r="C757" s="19" t="s">
        <v>28</v>
      </c>
      <c r="D757" s="19" t="s">
        <v>28</v>
      </c>
      <c r="E757" s="11" t="s">
        <v>28</v>
      </c>
      <c r="F757" s="19" t="s">
        <v>28</v>
      </c>
    </row>
    <row r="758" spans="1:6" ht="12.75">
      <c r="A758" s="19" t="s">
        <v>28</v>
      </c>
      <c r="B758" s="11" t="s">
        <v>28</v>
      </c>
      <c r="C758" s="19" t="s">
        <v>28</v>
      </c>
      <c r="D758" s="19" t="s">
        <v>28</v>
      </c>
      <c r="E758" s="11" t="s">
        <v>28</v>
      </c>
      <c r="F758" s="19" t="s">
        <v>28</v>
      </c>
    </row>
    <row r="759" spans="1:6" ht="12.75">
      <c r="A759" s="19" t="s">
        <v>28</v>
      </c>
      <c r="B759" s="11" t="s">
        <v>28</v>
      </c>
      <c r="C759" s="19" t="s">
        <v>28</v>
      </c>
      <c r="D759" s="19" t="s">
        <v>28</v>
      </c>
      <c r="E759" s="11" t="s">
        <v>28</v>
      </c>
      <c r="F759" s="19" t="s">
        <v>28</v>
      </c>
    </row>
    <row r="760" spans="1:6" ht="12.75">
      <c r="A760" s="19" t="s">
        <v>28</v>
      </c>
      <c r="B760" s="11" t="s">
        <v>28</v>
      </c>
      <c r="C760" s="19" t="s">
        <v>28</v>
      </c>
      <c r="D760" s="19" t="s">
        <v>28</v>
      </c>
      <c r="E760" s="11" t="s">
        <v>28</v>
      </c>
      <c r="F760" s="19" t="s">
        <v>28</v>
      </c>
    </row>
    <row r="761" spans="1:6" ht="12.75">
      <c r="A761" s="19" t="s">
        <v>28</v>
      </c>
      <c r="B761" s="11" t="s">
        <v>28</v>
      </c>
      <c r="C761" s="19" t="s">
        <v>28</v>
      </c>
      <c r="D761" s="19" t="s">
        <v>28</v>
      </c>
      <c r="E761" s="11" t="s">
        <v>28</v>
      </c>
      <c r="F761" s="19" t="s">
        <v>28</v>
      </c>
    </row>
    <row r="762" spans="1:6" ht="12.75">
      <c r="A762" s="19" t="s">
        <v>28</v>
      </c>
      <c r="B762" s="11" t="s">
        <v>28</v>
      </c>
      <c r="C762" s="19" t="s">
        <v>28</v>
      </c>
      <c r="D762" s="19" t="s">
        <v>28</v>
      </c>
      <c r="E762" s="11" t="s">
        <v>28</v>
      </c>
      <c r="F762" s="19" t="s">
        <v>28</v>
      </c>
    </row>
    <row r="763" spans="1:6" ht="12.75">
      <c r="A763" s="19" t="s">
        <v>28</v>
      </c>
      <c r="B763" s="11" t="s">
        <v>28</v>
      </c>
      <c r="C763" s="19" t="s">
        <v>28</v>
      </c>
      <c r="D763" s="19" t="s">
        <v>28</v>
      </c>
      <c r="E763" s="11" t="s">
        <v>28</v>
      </c>
      <c r="F763" s="19" t="s">
        <v>28</v>
      </c>
    </row>
    <row r="764" spans="1:6" ht="12.75">
      <c r="A764" s="19" t="s">
        <v>28</v>
      </c>
      <c r="B764" s="11" t="s">
        <v>28</v>
      </c>
      <c r="C764" s="19" t="s">
        <v>28</v>
      </c>
      <c r="D764" s="19" t="s">
        <v>28</v>
      </c>
      <c r="E764" s="11" t="s">
        <v>28</v>
      </c>
      <c r="F764" s="19" t="s">
        <v>28</v>
      </c>
    </row>
    <row r="765" spans="1:6" ht="12.75">
      <c r="A765" s="19" t="s">
        <v>28</v>
      </c>
      <c r="B765" s="11" t="s">
        <v>28</v>
      </c>
      <c r="C765" s="19" t="s">
        <v>28</v>
      </c>
      <c r="D765" s="19" t="s">
        <v>28</v>
      </c>
      <c r="E765" s="11" t="s">
        <v>28</v>
      </c>
      <c r="F765" s="19" t="s">
        <v>28</v>
      </c>
    </row>
    <row r="766" spans="1:6" ht="12.75">
      <c r="A766" s="19" t="s">
        <v>28</v>
      </c>
      <c r="B766" s="11" t="s">
        <v>28</v>
      </c>
      <c r="C766" s="19" t="s">
        <v>28</v>
      </c>
      <c r="D766" s="19" t="s">
        <v>28</v>
      </c>
      <c r="E766" s="11" t="s">
        <v>28</v>
      </c>
      <c r="F766" s="19" t="s">
        <v>28</v>
      </c>
    </row>
    <row r="767" spans="1:6" ht="12.75">
      <c r="A767" s="19" t="s">
        <v>28</v>
      </c>
      <c r="B767" s="11" t="s">
        <v>28</v>
      </c>
      <c r="C767" s="19" t="s">
        <v>28</v>
      </c>
      <c r="D767" s="19" t="s">
        <v>28</v>
      </c>
      <c r="E767" s="11" t="s">
        <v>28</v>
      </c>
      <c r="F767" s="19" t="s">
        <v>28</v>
      </c>
    </row>
    <row r="768" spans="1:6" ht="12.75">
      <c r="A768" s="19" t="s">
        <v>28</v>
      </c>
      <c r="B768" s="11" t="s">
        <v>28</v>
      </c>
      <c r="C768" s="19" t="s">
        <v>28</v>
      </c>
      <c r="D768" s="19" t="s">
        <v>28</v>
      </c>
      <c r="E768" s="11" t="s">
        <v>28</v>
      </c>
      <c r="F768" s="19" t="s">
        <v>28</v>
      </c>
    </row>
    <row r="769" spans="1:6" ht="12.75">
      <c r="A769" s="19" t="s">
        <v>28</v>
      </c>
      <c r="B769" s="11" t="s">
        <v>28</v>
      </c>
      <c r="C769" s="19" t="s">
        <v>28</v>
      </c>
      <c r="D769" s="19" t="s">
        <v>28</v>
      </c>
      <c r="E769" s="11" t="s">
        <v>28</v>
      </c>
      <c r="F769" s="19" t="s">
        <v>28</v>
      </c>
    </row>
    <row r="770" spans="1:6" ht="12.75">
      <c r="A770" s="19" t="s">
        <v>28</v>
      </c>
      <c r="B770" s="11" t="s">
        <v>28</v>
      </c>
      <c r="C770" s="19" t="s">
        <v>28</v>
      </c>
      <c r="D770" s="19" t="s">
        <v>28</v>
      </c>
      <c r="E770" s="11" t="s">
        <v>28</v>
      </c>
      <c r="F770" s="19" t="s">
        <v>28</v>
      </c>
    </row>
    <row r="771" spans="1:6" ht="12.75">
      <c r="A771" s="19" t="s">
        <v>28</v>
      </c>
      <c r="B771" s="11" t="s">
        <v>28</v>
      </c>
      <c r="C771" s="19" t="s">
        <v>28</v>
      </c>
      <c r="D771" s="19" t="s">
        <v>28</v>
      </c>
      <c r="E771" s="11" t="s">
        <v>28</v>
      </c>
      <c r="F771" s="19" t="s">
        <v>28</v>
      </c>
    </row>
    <row r="772" spans="1:6" ht="12.75">
      <c r="A772" s="19" t="s">
        <v>28</v>
      </c>
      <c r="B772" s="11" t="s">
        <v>28</v>
      </c>
      <c r="C772" s="19" t="s">
        <v>28</v>
      </c>
      <c r="D772" s="19" t="s">
        <v>28</v>
      </c>
      <c r="E772" s="11" t="s">
        <v>28</v>
      </c>
      <c r="F772" s="19" t="s">
        <v>28</v>
      </c>
    </row>
    <row r="773" spans="1:6" ht="12.75">
      <c r="A773" s="19" t="s">
        <v>28</v>
      </c>
      <c r="B773" s="11" t="s">
        <v>28</v>
      </c>
      <c r="C773" s="19" t="s">
        <v>28</v>
      </c>
      <c r="D773" s="19" t="s">
        <v>28</v>
      </c>
      <c r="E773" s="11" t="s">
        <v>28</v>
      </c>
      <c r="F773" s="19" t="s">
        <v>28</v>
      </c>
    </row>
    <row r="774" spans="1:6" ht="12.75">
      <c r="A774" s="19" t="s">
        <v>28</v>
      </c>
      <c r="B774" s="11" t="s">
        <v>28</v>
      </c>
      <c r="C774" s="19" t="s">
        <v>28</v>
      </c>
      <c r="D774" s="19" t="s">
        <v>28</v>
      </c>
      <c r="E774" s="11" t="s">
        <v>28</v>
      </c>
      <c r="F774" s="19" t="s">
        <v>28</v>
      </c>
    </row>
    <row r="775" spans="1:6" ht="12.75">
      <c r="A775" s="19" t="s">
        <v>28</v>
      </c>
      <c r="B775" s="11" t="s">
        <v>28</v>
      </c>
      <c r="C775" s="19" t="s">
        <v>28</v>
      </c>
      <c r="D775" s="19" t="s">
        <v>28</v>
      </c>
      <c r="E775" s="11" t="s">
        <v>28</v>
      </c>
      <c r="F775" s="19" t="s">
        <v>28</v>
      </c>
    </row>
    <row r="776" spans="1:6" ht="12.75">
      <c r="A776" s="19" t="s">
        <v>28</v>
      </c>
      <c r="B776" s="11" t="s">
        <v>28</v>
      </c>
      <c r="C776" s="19" t="s">
        <v>28</v>
      </c>
      <c r="D776" s="19" t="s">
        <v>28</v>
      </c>
      <c r="E776" s="11" t="s">
        <v>28</v>
      </c>
      <c r="F776" s="19" t="s">
        <v>28</v>
      </c>
    </row>
    <row r="777" spans="1:6" ht="12.75">
      <c r="A777" s="19" t="s">
        <v>28</v>
      </c>
      <c r="B777" s="11" t="s">
        <v>28</v>
      </c>
      <c r="C777" s="19" t="s">
        <v>28</v>
      </c>
      <c r="D777" s="19" t="s">
        <v>28</v>
      </c>
      <c r="E777" s="11" t="s">
        <v>28</v>
      </c>
      <c r="F777" s="19" t="s">
        <v>28</v>
      </c>
    </row>
    <row r="778" spans="1:6" ht="12.75">
      <c r="A778" s="19" t="s">
        <v>28</v>
      </c>
      <c r="B778" s="11" t="s">
        <v>28</v>
      </c>
      <c r="C778" s="19" t="s">
        <v>28</v>
      </c>
      <c r="D778" s="19" t="s">
        <v>28</v>
      </c>
      <c r="E778" s="11" t="s">
        <v>28</v>
      </c>
      <c r="F778" s="19" t="s">
        <v>28</v>
      </c>
    </row>
    <row r="779" spans="1:6" ht="12.75">
      <c r="A779" s="19" t="s">
        <v>28</v>
      </c>
      <c r="B779" s="11" t="s">
        <v>28</v>
      </c>
      <c r="C779" s="19" t="s">
        <v>28</v>
      </c>
      <c r="D779" s="19" t="s">
        <v>28</v>
      </c>
      <c r="E779" s="11" t="s">
        <v>28</v>
      </c>
      <c r="F779" s="19" t="s">
        <v>28</v>
      </c>
    </row>
    <row r="780" spans="1:6" ht="12.75">
      <c r="A780" s="19" t="s">
        <v>28</v>
      </c>
      <c r="B780" s="11" t="s">
        <v>28</v>
      </c>
      <c r="C780" s="19" t="s">
        <v>28</v>
      </c>
      <c r="D780" s="19" t="s">
        <v>28</v>
      </c>
      <c r="E780" s="11" t="s">
        <v>28</v>
      </c>
      <c r="F780" s="19" t="s">
        <v>28</v>
      </c>
    </row>
    <row r="781" spans="1:6" ht="12.75">
      <c r="A781" s="19" t="s">
        <v>28</v>
      </c>
      <c r="B781" s="11" t="s">
        <v>28</v>
      </c>
      <c r="C781" s="19" t="s">
        <v>28</v>
      </c>
      <c r="D781" s="19" t="s">
        <v>28</v>
      </c>
      <c r="E781" s="11" t="s">
        <v>28</v>
      </c>
      <c r="F781" s="19" t="s">
        <v>28</v>
      </c>
    </row>
    <row r="782" spans="1:6" ht="12.75">
      <c r="A782" s="19" t="s">
        <v>28</v>
      </c>
      <c r="B782" s="11" t="s">
        <v>28</v>
      </c>
      <c r="C782" s="19" t="s">
        <v>28</v>
      </c>
      <c r="D782" s="19" t="s">
        <v>28</v>
      </c>
      <c r="E782" s="11" t="s">
        <v>28</v>
      </c>
      <c r="F782" s="19" t="s">
        <v>28</v>
      </c>
    </row>
    <row r="783" spans="1:6" ht="12.75">
      <c r="A783" s="19" t="s">
        <v>28</v>
      </c>
      <c r="B783" s="11" t="s">
        <v>28</v>
      </c>
      <c r="C783" s="19" t="s">
        <v>28</v>
      </c>
      <c r="D783" s="19" t="s">
        <v>28</v>
      </c>
      <c r="E783" s="11" t="s">
        <v>28</v>
      </c>
      <c r="F783" s="19" t="s">
        <v>28</v>
      </c>
    </row>
    <row r="784" spans="1:6" ht="12.75">
      <c r="A784" s="19" t="s">
        <v>28</v>
      </c>
      <c r="B784" s="11" t="s">
        <v>28</v>
      </c>
      <c r="C784" s="19" t="s">
        <v>28</v>
      </c>
      <c r="D784" s="19" t="s">
        <v>28</v>
      </c>
      <c r="E784" s="11" t="s">
        <v>28</v>
      </c>
      <c r="F784" s="19" t="s">
        <v>28</v>
      </c>
    </row>
    <row r="785" spans="1:6" ht="12.75">
      <c r="A785" s="19" t="s">
        <v>28</v>
      </c>
      <c r="B785" s="11" t="s">
        <v>28</v>
      </c>
      <c r="C785" s="19" t="s">
        <v>28</v>
      </c>
      <c r="D785" s="19" t="s">
        <v>28</v>
      </c>
      <c r="E785" s="11" t="s">
        <v>28</v>
      </c>
      <c r="F785" s="19" t="s">
        <v>28</v>
      </c>
    </row>
    <row r="786" spans="1:6" ht="12.75">
      <c r="A786" s="19" t="s">
        <v>28</v>
      </c>
      <c r="B786" s="11" t="s">
        <v>28</v>
      </c>
      <c r="C786" s="19" t="s">
        <v>28</v>
      </c>
      <c r="D786" s="19" t="s">
        <v>28</v>
      </c>
      <c r="E786" s="11" t="s">
        <v>28</v>
      </c>
      <c r="F786" s="19" t="s">
        <v>28</v>
      </c>
    </row>
    <row r="787" spans="1:6" ht="12.75">
      <c r="A787" s="19" t="s">
        <v>28</v>
      </c>
      <c r="B787" s="11" t="s">
        <v>28</v>
      </c>
      <c r="C787" s="19" t="s">
        <v>28</v>
      </c>
      <c r="D787" s="19" t="s">
        <v>28</v>
      </c>
      <c r="E787" s="11" t="s">
        <v>28</v>
      </c>
      <c r="F787" s="19" t="s">
        <v>28</v>
      </c>
    </row>
    <row r="788" spans="1:6" ht="12.75">
      <c r="A788" s="19" t="s">
        <v>28</v>
      </c>
      <c r="B788" s="11" t="s">
        <v>28</v>
      </c>
      <c r="C788" s="19" t="s">
        <v>28</v>
      </c>
      <c r="D788" s="19" t="s">
        <v>28</v>
      </c>
      <c r="E788" s="11" t="s">
        <v>28</v>
      </c>
      <c r="F788" s="19" t="s">
        <v>28</v>
      </c>
    </row>
    <row r="789" spans="1:6" ht="12.75">
      <c r="A789" s="19" t="s">
        <v>28</v>
      </c>
      <c r="B789" s="11" t="s">
        <v>28</v>
      </c>
      <c r="C789" s="19" t="s">
        <v>28</v>
      </c>
      <c r="D789" s="19" t="s">
        <v>28</v>
      </c>
      <c r="E789" s="11" t="s">
        <v>28</v>
      </c>
      <c r="F789" s="19" t="s">
        <v>28</v>
      </c>
    </row>
    <row r="790" spans="1:6" ht="12.75">
      <c r="A790" s="19" t="s">
        <v>28</v>
      </c>
      <c r="B790" s="11" t="s">
        <v>28</v>
      </c>
      <c r="C790" s="19" t="s">
        <v>28</v>
      </c>
      <c r="D790" s="19" t="s">
        <v>28</v>
      </c>
      <c r="E790" s="11" t="s">
        <v>28</v>
      </c>
      <c r="F790" s="19" t="s">
        <v>28</v>
      </c>
    </row>
    <row r="791" spans="1:6" ht="12.75">
      <c r="A791" s="19" t="s">
        <v>28</v>
      </c>
      <c r="B791" s="11" t="s">
        <v>28</v>
      </c>
      <c r="C791" s="19" t="s">
        <v>28</v>
      </c>
      <c r="D791" s="19" t="s">
        <v>28</v>
      </c>
      <c r="E791" s="11" t="s">
        <v>28</v>
      </c>
      <c r="F791" s="19" t="s">
        <v>28</v>
      </c>
    </row>
    <row r="792" spans="1:6" ht="12.75">
      <c r="A792" s="19" t="s">
        <v>28</v>
      </c>
      <c r="B792" s="11" t="s">
        <v>28</v>
      </c>
      <c r="C792" s="19" t="s">
        <v>28</v>
      </c>
      <c r="D792" s="19" t="s">
        <v>28</v>
      </c>
      <c r="E792" s="11" t="s">
        <v>28</v>
      </c>
      <c r="F792" s="19" t="s">
        <v>28</v>
      </c>
    </row>
    <row r="793" spans="1:6" ht="12.75">
      <c r="A793" s="19" t="s">
        <v>28</v>
      </c>
      <c r="B793" s="11" t="s">
        <v>28</v>
      </c>
      <c r="C793" s="19" t="s">
        <v>28</v>
      </c>
      <c r="D793" s="19" t="s">
        <v>28</v>
      </c>
      <c r="E793" s="11" t="s">
        <v>28</v>
      </c>
      <c r="F793" s="19" t="s">
        <v>28</v>
      </c>
    </row>
    <row r="794" spans="1:6" ht="12.75">
      <c r="A794" s="19" t="s">
        <v>28</v>
      </c>
      <c r="B794" s="11" t="s">
        <v>28</v>
      </c>
      <c r="C794" s="19" t="s">
        <v>28</v>
      </c>
      <c r="D794" s="19" t="s">
        <v>28</v>
      </c>
      <c r="E794" s="11" t="s">
        <v>28</v>
      </c>
      <c r="F794" s="19" t="s">
        <v>28</v>
      </c>
    </row>
    <row r="795" spans="1:6" ht="12.75">
      <c r="A795" s="19" t="s">
        <v>28</v>
      </c>
      <c r="B795" s="11" t="s">
        <v>28</v>
      </c>
      <c r="C795" s="19" t="s">
        <v>28</v>
      </c>
      <c r="D795" s="19" t="s">
        <v>28</v>
      </c>
      <c r="E795" s="11" t="s">
        <v>28</v>
      </c>
      <c r="F795" s="19" t="s">
        <v>28</v>
      </c>
    </row>
    <row r="796" spans="1:6" ht="12.75">
      <c r="A796" s="19" t="s">
        <v>28</v>
      </c>
      <c r="B796" s="11" t="s">
        <v>28</v>
      </c>
      <c r="C796" s="19" t="s">
        <v>28</v>
      </c>
      <c r="D796" s="19" t="s">
        <v>28</v>
      </c>
      <c r="E796" s="11" t="s">
        <v>28</v>
      </c>
      <c r="F796" s="19" t="s">
        <v>28</v>
      </c>
    </row>
    <row r="797" spans="1:6" ht="12.75">
      <c r="A797" s="19" t="s">
        <v>28</v>
      </c>
      <c r="B797" s="11" t="s">
        <v>28</v>
      </c>
      <c r="C797" s="19" t="s">
        <v>28</v>
      </c>
      <c r="D797" s="19" t="s">
        <v>28</v>
      </c>
      <c r="E797" s="11" t="s">
        <v>28</v>
      </c>
      <c r="F797" s="19" t="s">
        <v>28</v>
      </c>
    </row>
    <row r="798" spans="1:6" ht="12.75">
      <c r="A798" s="19" t="s">
        <v>28</v>
      </c>
      <c r="B798" s="11" t="s">
        <v>28</v>
      </c>
      <c r="C798" s="19" t="s">
        <v>28</v>
      </c>
      <c r="D798" s="19" t="s">
        <v>28</v>
      </c>
      <c r="E798" s="11" t="s">
        <v>28</v>
      </c>
      <c r="F798" s="19" t="s">
        <v>28</v>
      </c>
    </row>
    <row r="799" spans="1:6" ht="12.75">
      <c r="A799" s="19" t="s">
        <v>28</v>
      </c>
      <c r="B799" s="11" t="s">
        <v>28</v>
      </c>
      <c r="C799" s="19" t="s">
        <v>28</v>
      </c>
      <c r="D799" s="19" t="s">
        <v>28</v>
      </c>
      <c r="E799" s="11" t="s">
        <v>28</v>
      </c>
      <c r="F799" s="19" t="s">
        <v>28</v>
      </c>
    </row>
    <row r="800" spans="1:6" ht="12.75">
      <c r="A800" s="19" t="s">
        <v>28</v>
      </c>
      <c r="B800" s="11" t="s">
        <v>28</v>
      </c>
      <c r="C800" s="19" t="s">
        <v>28</v>
      </c>
      <c r="D800" s="19" t="s">
        <v>28</v>
      </c>
      <c r="E800" s="11" t="s">
        <v>28</v>
      </c>
      <c r="F800" s="19" t="s">
        <v>28</v>
      </c>
    </row>
    <row r="801" spans="1:6" ht="12.75">
      <c r="A801" s="19" t="s">
        <v>28</v>
      </c>
      <c r="B801" s="11" t="s">
        <v>28</v>
      </c>
      <c r="C801" s="19" t="s">
        <v>28</v>
      </c>
      <c r="D801" s="19" t="s">
        <v>28</v>
      </c>
      <c r="E801" s="11" t="s">
        <v>28</v>
      </c>
      <c r="F801" s="19" t="s">
        <v>28</v>
      </c>
    </row>
    <row r="802" spans="1:6" ht="12.75">
      <c r="A802" s="19" t="s">
        <v>28</v>
      </c>
      <c r="B802" s="11" t="s">
        <v>28</v>
      </c>
      <c r="C802" s="19" t="s">
        <v>28</v>
      </c>
      <c r="D802" s="19" t="s">
        <v>28</v>
      </c>
      <c r="E802" s="11" t="s">
        <v>28</v>
      </c>
      <c r="F802" s="19" t="s">
        <v>28</v>
      </c>
    </row>
    <row r="803" spans="1:6" ht="12.75">
      <c r="A803" s="19" t="s">
        <v>28</v>
      </c>
      <c r="B803" s="11" t="s">
        <v>28</v>
      </c>
      <c r="C803" s="19" t="s">
        <v>28</v>
      </c>
      <c r="D803" s="19" t="s">
        <v>28</v>
      </c>
      <c r="E803" s="11" t="s">
        <v>28</v>
      </c>
      <c r="F803" s="19" t="s">
        <v>28</v>
      </c>
    </row>
    <row r="804" spans="1:6" ht="12.75">
      <c r="A804" s="19" t="s">
        <v>28</v>
      </c>
      <c r="B804" s="11" t="s">
        <v>28</v>
      </c>
      <c r="C804" s="19" t="s">
        <v>28</v>
      </c>
      <c r="D804" s="19" t="s">
        <v>28</v>
      </c>
      <c r="E804" s="11" t="s">
        <v>28</v>
      </c>
      <c r="F804" s="19" t="s">
        <v>28</v>
      </c>
    </row>
    <row r="805" spans="1:6" ht="12.75">
      <c r="A805" s="19" t="s">
        <v>28</v>
      </c>
      <c r="B805" s="11" t="s">
        <v>28</v>
      </c>
      <c r="C805" s="19" t="s">
        <v>28</v>
      </c>
      <c r="D805" s="19" t="s">
        <v>28</v>
      </c>
      <c r="E805" s="11" t="s">
        <v>28</v>
      </c>
      <c r="F805" s="19" t="s">
        <v>28</v>
      </c>
    </row>
    <row r="806" spans="1:6" ht="12.75">
      <c r="A806" s="19" t="s">
        <v>28</v>
      </c>
      <c r="B806" s="11" t="s">
        <v>28</v>
      </c>
      <c r="C806" s="19" t="s">
        <v>28</v>
      </c>
      <c r="D806" s="19" t="s">
        <v>28</v>
      </c>
      <c r="E806" s="11" t="s">
        <v>28</v>
      </c>
      <c r="F806" s="19" t="s">
        <v>28</v>
      </c>
    </row>
    <row r="807" spans="1:6" ht="12.75">
      <c r="A807" s="19" t="s">
        <v>28</v>
      </c>
      <c r="B807" s="11" t="s">
        <v>28</v>
      </c>
      <c r="C807" s="19" t="s">
        <v>28</v>
      </c>
      <c r="D807" s="19" t="s">
        <v>28</v>
      </c>
      <c r="E807" s="11" t="s">
        <v>28</v>
      </c>
      <c r="F807" s="19" t="s">
        <v>28</v>
      </c>
    </row>
    <row r="808" spans="1:6" ht="12.75">
      <c r="A808" s="19" t="s">
        <v>28</v>
      </c>
      <c r="B808" s="11" t="s">
        <v>28</v>
      </c>
      <c r="C808" s="19" t="s">
        <v>28</v>
      </c>
      <c r="D808" s="19" t="s">
        <v>28</v>
      </c>
      <c r="E808" s="11" t="s">
        <v>28</v>
      </c>
      <c r="F808" s="19" t="s">
        <v>28</v>
      </c>
    </row>
    <row r="809" spans="1:6" ht="12.75">
      <c r="A809" s="19" t="s">
        <v>28</v>
      </c>
      <c r="B809" s="11" t="s">
        <v>28</v>
      </c>
      <c r="C809" s="19" t="s">
        <v>28</v>
      </c>
      <c r="D809" s="19" t="s">
        <v>28</v>
      </c>
      <c r="E809" s="11" t="s">
        <v>28</v>
      </c>
      <c r="F809" s="19" t="s">
        <v>28</v>
      </c>
    </row>
    <row r="810" spans="1:6" ht="12.75">
      <c r="A810" s="19" t="s">
        <v>28</v>
      </c>
      <c r="B810" s="11" t="s">
        <v>28</v>
      </c>
      <c r="C810" s="19" t="s">
        <v>28</v>
      </c>
      <c r="D810" s="19" t="s">
        <v>28</v>
      </c>
      <c r="E810" s="11" t="s">
        <v>28</v>
      </c>
      <c r="F810" s="19" t="s">
        <v>28</v>
      </c>
    </row>
    <row r="811" spans="1:6" ht="12.75">
      <c r="A811" s="19" t="s">
        <v>28</v>
      </c>
      <c r="B811" s="11" t="s">
        <v>28</v>
      </c>
      <c r="C811" s="19" t="s">
        <v>28</v>
      </c>
      <c r="D811" s="19" t="s">
        <v>28</v>
      </c>
      <c r="E811" s="11" t="s">
        <v>28</v>
      </c>
      <c r="F811" s="19" t="s">
        <v>28</v>
      </c>
    </row>
    <row r="812" spans="1:6" ht="12.75">
      <c r="A812" s="19" t="s">
        <v>28</v>
      </c>
      <c r="B812" s="11" t="s">
        <v>28</v>
      </c>
      <c r="C812" s="19" t="s">
        <v>28</v>
      </c>
      <c r="D812" s="19" t="s">
        <v>28</v>
      </c>
      <c r="E812" s="11" t="s">
        <v>28</v>
      </c>
      <c r="F812" s="19" t="s">
        <v>28</v>
      </c>
    </row>
    <row r="813" spans="1:6" ht="12.75">
      <c r="A813" s="19" t="s">
        <v>28</v>
      </c>
      <c r="B813" s="11" t="s">
        <v>28</v>
      </c>
      <c r="C813" s="19" t="s">
        <v>28</v>
      </c>
      <c r="D813" s="19" t="s">
        <v>28</v>
      </c>
      <c r="E813" s="11" t="s">
        <v>28</v>
      </c>
      <c r="F813" s="19" t="s">
        <v>28</v>
      </c>
    </row>
    <row r="814" spans="1:6" ht="12.75">
      <c r="A814" s="19" t="s">
        <v>28</v>
      </c>
      <c r="B814" s="11" t="s">
        <v>28</v>
      </c>
      <c r="C814" s="19" t="s">
        <v>28</v>
      </c>
      <c r="D814" s="19" t="s">
        <v>28</v>
      </c>
      <c r="E814" s="11" t="s">
        <v>28</v>
      </c>
      <c r="F814" s="19" t="s">
        <v>28</v>
      </c>
    </row>
    <row r="815" spans="1:6" ht="12.75">
      <c r="A815" s="19" t="s">
        <v>28</v>
      </c>
      <c r="B815" s="11" t="s">
        <v>28</v>
      </c>
      <c r="C815" s="19" t="s">
        <v>28</v>
      </c>
      <c r="D815" s="19" t="s">
        <v>28</v>
      </c>
      <c r="E815" s="11" t="s">
        <v>28</v>
      </c>
      <c r="F815" s="19" t="s">
        <v>28</v>
      </c>
    </row>
    <row r="816" spans="1:6" ht="12.75">
      <c r="A816" s="19" t="s">
        <v>28</v>
      </c>
      <c r="B816" s="11" t="s">
        <v>28</v>
      </c>
      <c r="C816" s="19" t="s">
        <v>28</v>
      </c>
      <c r="D816" s="19" t="s">
        <v>28</v>
      </c>
      <c r="E816" s="11" t="s">
        <v>28</v>
      </c>
      <c r="F816" s="19" t="s">
        <v>28</v>
      </c>
    </row>
    <row r="817" spans="1:6" ht="12.75">
      <c r="A817" s="19" t="s">
        <v>28</v>
      </c>
      <c r="B817" s="11" t="s">
        <v>28</v>
      </c>
      <c r="C817" s="19" t="s">
        <v>28</v>
      </c>
      <c r="D817" s="19" t="s">
        <v>28</v>
      </c>
      <c r="E817" s="11" t="s">
        <v>28</v>
      </c>
      <c r="F817" s="19" t="s">
        <v>28</v>
      </c>
    </row>
    <row r="818" spans="1:6" ht="12.75">
      <c r="A818" s="19" t="s">
        <v>28</v>
      </c>
      <c r="B818" s="11" t="s">
        <v>28</v>
      </c>
      <c r="C818" s="19" t="s">
        <v>28</v>
      </c>
      <c r="D818" s="19" t="s">
        <v>28</v>
      </c>
      <c r="E818" s="11" t="s">
        <v>28</v>
      </c>
      <c r="F818" s="19" t="s">
        <v>28</v>
      </c>
    </row>
    <row r="819" spans="1:6" ht="12.75">
      <c r="A819" s="19" t="s">
        <v>28</v>
      </c>
      <c r="B819" s="11" t="s">
        <v>28</v>
      </c>
      <c r="C819" s="19" t="s">
        <v>28</v>
      </c>
      <c r="D819" s="19" t="s">
        <v>28</v>
      </c>
      <c r="E819" s="11" t="s">
        <v>28</v>
      </c>
      <c r="F819" s="19" t="s">
        <v>28</v>
      </c>
    </row>
    <row r="820" spans="1:6" ht="12.75">
      <c r="A820" s="19" t="s">
        <v>28</v>
      </c>
      <c r="B820" s="11" t="s">
        <v>28</v>
      </c>
      <c r="C820" s="19" t="s">
        <v>28</v>
      </c>
      <c r="D820" s="19" t="s">
        <v>28</v>
      </c>
      <c r="E820" s="11" t="s">
        <v>28</v>
      </c>
      <c r="F820" s="19" t="s">
        <v>28</v>
      </c>
    </row>
    <row r="821" spans="1:6" ht="12.75">
      <c r="A821" s="19" t="s">
        <v>28</v>
      </c>
      <c r="B821" s="11" t="s">
        <v>28</v>
      </c>
      <c r="C821" s="19" t="s">
        <v>28</v>
      </c>
      <c r="D821" s="19" t="s">
        <v>28</v>
      </c>
      <c r="E821" s="11" t="s">
        <v>28</v>
      </c>
      <c r="F821" s="19" t="s">
        <v>28</v>
      </c>
    </row>
    <row r="822" spans="1:6" ht="12.75">
      <c r="A822" s="19" t="s">
        <v>28</v>
      </c>
      <c r="B822" s="11" t="s">
        <v>28</v>
      </c>
      <c r="C822" s="19" t="s">
        <v>28</v>
      </c>
      <c r="D822" s="19" t="s">
        <v>28</v>
      </c>
      <c r="E822" s="11" t="s">
        <v>28</v>
      </c>
      <c r="F822" s="19" t="s">
        <v>28</v>
      </c>
    </row>
    <row r="823" spans="1:6" ht="12.75">
      <c r="A823" s="19" t="s">
        <v>28</v>
      </c>
      <c r="B823" s="11" t="s">
        <v>28</v>
      </c>
      <c r="C823" s="19" t="s">
        <v>28</v>
      </c>
      <c r="D823" s="19" t="s">
        <v>28</v>
      </c>
      <c r="E823" s="11" t="s">
        <v>28</v>
      </c>
      <c r="F823" s="19" t="s">
        <v>28</v>
      </c>
    </row>
    <row r="824" spans="1:6" ht="12.75">
      <c r="A824" s="19" t="s">
        <v>28</v>
      </c>
      <c r="B824" s="11" t="s">
        <v>28</v>
      </c>
      <c r="C824" s="19" t="s">
        <v>28</v>
      </c>
      <c r="D824" s="19" t="s">
        <v>28</v>
      </c>
      <c r="E824" s="11" t="s">
        <v>28</v>
      </c>
      <c r="F824" s="19" t="s">
        <v>28</v>
      </c>
    </row>
    <row r="825" spans="1:6" ht="12.75">
      <c r="A825" s="19" t="s">
        <v>28</v>
      </c>
      <c r="B825" s="11" t="s">
        <v>28</v>
      </c>
      <c r="C825" s="19" t="s">
        <v>28</v>
      </c>
      <c r="D825" s="19" t="s">
        <v>28</v>
      </c>
      <c r="E825" s="11" t="s">
        <v>28</v>
      </c>
      <c r="F825" s="19" t="s">
        <v>28</v>
      </c>
    </row>
    <row r="826" spans="1:6" ht="12.75">
      <c r="A826" s="19" t="s">
        <v>28</v>
      </c>
      <c r="B826" s="11" t="s">
        <v>28</v>
      </c>
      <c r="C826" s="19" t="s">
        <v>28</v>
      </c>
      <c r="D826" s="19" t="s">
        <v>28</v>
      </c>
      <c r="E826" s="11" t="s">
        <v>28</v>
      </c>
      <c r="F826" s="19" t="s">
        <v>28</v>
      </c>
    </row>
    <row r="827" spans="1:6" ht="12.75">
      <c r="A827" s="19" t="s">
        <v>28</v>
      </c>
      <c r="B827" s="11" t="s">
        <v>28</v>
      </c>
      <c r="C827" s="19" t="s">
        <v>28</v>
      </c>
      <c r="D827" s="19" t="s">
        <v>28</v>
      </c>
      <c r="E827" s="11" t="s">
        <v>28</v>
      </c>
      <c r="F827" s="19" t="s">
        <v>28</v>
      </c>
    </row>
    <row r="828" spans="1:6" ht="12.75">
      <c r="A828" s="19" t="s">
        <v>28</v>
      </c>
      <c r="B828" s="11" t="s">
        <v>28</v>
      </c>
      <c r="C828" s="19" t="s">
        <v>28</v>
      </c>
      <c r="D828" s="19" t="s">
        <v>28</v>
      </c>
      <c r="E828" s="11" t="s">
        <v>28</v>
      </c>
      <c r="F828" s="19" t="s">
        <v>28</v>
      </c>
    </row>
    <row r="829" spans="1:6" ht="12.75">
      <c r="A829" s="19" t="s">
        <v>28</v>
      </c>
      <c r="B829" s="11" t="s">
        <v>28</v>
      </c>
      <c r="C829" s="19" t="s">
        <v>28</v>
      </c>
      <c r="D829" s="19" t="s">
        <v>28</v>
      </c>
      <c r="E829" s="11" t="s">
        <v>28</v>
      </c>
      <c r="F829" s="19" t="s">
        <v>28</v>
      </c>
    </row>
    <row r="830" spans="1:6" ht="12.75">
      <c r="A830" s="19" t="s">
        <v>28</v>
      </c>
      <c r="B830" s="11" t="s">
        <v>28</v>
      </c>
      <c r="C830" s="19" t="s">
        <v>28</v>
      </c>
      <c r="D830" s="19" t="s">
        <v>28</v>
      </c>
      <c r="E830" s="11" t="s">
        <v>28</v>
      </c>
      <c r="F830" s="19" t="s">
        <v>28</v>
      </c>
    </row>
    <row r="831" spans="1:6" ht="12.75">
      <c r="A831" s="19" t="s">
        <v>28</v>
      </c>
      <c r="B831" s="11" t="s">
        <v>28</v>
      </c>
      <c r="C831" s="19" t="s">
        <v>28</v>
      </c>
      <c r="D831" s="19" t="s">
        <v>28</v>
      </c>
      <c r="E831" s="11" t="s">
        <v>28</v>
      </c>
      <c r="F831" s="19" t="s">
        <v>28</v>
      </c>
    </row>
    <row r="832" spans="1:6" ht="12.75">
      <c r="A832" s="19" t="s">
        <v>28</v>
      </c>
      <c r="B832" s="11" t="s">
        <v>28</v>
      </c>
      <c r="C832" s="19" t="s">
        <v>28</v>
      </c>
      <c r="D832" s="19" t="s">
        <v>28</v>
      </c>
      <c r="E832" s="11" t="s">
        <v>28</v>
      </c>
      <c r="F832" s="19" t="s">
        <v>28</v>
      </c>
    </row>
    <row r="833" spans="1:6" ht="12.75">
      <c r="A833" s="19" t="s">
        <v>28</v>
      </c>
      <c r="B833" s="11" t="s">
        <v>28</v>
      </c>
      <c r="C833" s="19" t="s">
        <v>28</v>
      </c>
      <c r="D833" s="19" t="s">
        <v>28</v>
      </c>
      <c r="E833" s="11" t="s">
        <v>28</v>
      </c>
      <c r="F833" s="19" t="s">
        <v>28</v>
      </c>
    </row>
    <row r="834" spans="1:6" ht="12.75">
      <c r="A834" s="19" t="s">
        <v>28</v>
      </c>
      <c r="B834" s="11" t="s">
        <v>28</v>
      </c>
      <c r="C834" s="19" t="s">
        <v>28</v>
      </c>
      <c r="D834" s="19" t="s">
        <v>28</v>
      </c>
      <c r="E834" s="11" t="s">
        <v>28</v>
      </c>
      <c r="F834" s="19" t="s">
        <v>28</v>
      </c>
    </row>
    <row r="835" spans="1:6" ht="12.75">
      <c r="A835" s="19" t="s">
        <v>28</v>
      </c>
      <c r="B835" s="11" t="s">
        <v>28</v>
      </c>
      <c r="C835" s="19" t="s">
        <v>28</v>
      </c>
      <c r="D835" s="19" t="s">
        <v>28</v>
      </c>
      <c r="E835" s="11" t="s">
        <v>28</v>
      </c>
      <c r="F835" s="19" t="s">
        <v>28</v>
      </c>
    </row>
    <row r="836" spans="1:6" ht="12.75">
      <c r="A836" s="19" t="s">
        <v>28</v>
      </c>
      <c r="B836" s="11" t="s">
        <v>28</v>
      </c>
      <c r="C836" s="19" t="s">
        <v>28</v>
      </c>
      <c r="D836" s="19" t="s">
        <v>28</v>
      </c>
      <c r="E836" s="11" t="s">
        <v>28</v>
      </c>
      <c r="F836" s="19" t="s">
        <v>28</v>
      </c>
    </row>
    <row r="837" spans="1:6" ht="12.75">
      <c r="A837" s="19" t="s">
        <v>28</v>
      </c>
      <c r="B837" s="11" t="s">
        <v>28</v>
      </c>
      <c r="C837" s="19" t="s">
        <v>28</v>
      </c>
      <c r="D837" s="19" t="s">
        <v>28</v>
      </c>
      <c r="E837" s="11" t="s">
        <v>28</v>
      </c>
      <c r="F837" s="19" t="s">
        <v>28</v>
      </c>
    </row>
    <row r="838" spans="1:6" ht="12.75">
      <c r="A838" s="19" t="s">
        <v>28</v>
      </c>
      <c r="B838" s="11" t="s">
        <v>28</v>
      </c>
      <c r="C838" s="19" t="s">
        <v>28</v>
      </c>
      <c r="D838" s="19" t="s">
        <v>28</v>
      </c>
      <c r="E838" s="11" t="s">
        <v>28</v>
      </c>
      <c r="F838" s="19" t="s">
        <v>28</v>
      </c>
    </row>
    <row r="839" spans="1:6" ht="12.75">
      <c r="A839" s="19" t="s">
        <v>28</v>
      </c>
      <c r="B839" s="11" t="s">
        <v>28</v>
      </c>
      <c r="C839" s="19" t="s">
        <v>28</v>
      </c>
      <c r="D839" s="19" t="s">
        <v>28</v>
      </c>
      <c r="E839" s="11" t="s">
        <v>28</v>
      </c>
      <c r="F839" s="19" t="s">
        <v>28</v>
      </c>
    </row>
    <row r="840" spans="1:6" ht="12.75">
      <c r="A840" s="19" t="s">
        <v>28</v>
      </c>
      <c r="B840" s="11" t="s">
        <v>28</v>
      </c>
      <c r="C840" s="19" t="s">
        <v>28</v>
      </c>
      <c r="D840" s="19" t="s">
        <v>28</v>
      </c>
      <c r="E840" s="11" t="s">
        <v>28</v>
      </c>
      <c r="F840" s="19" t="s">
        <v>28</v>
      </c>
    </row>
    <row r="841" spans="1:6" ht="12.75">
      <c r="A841" s="19" t="s">
        <v>28</v>
      </c>
      <c r="B841" s="11" t="s">
        <v>28</v>
      </c>
      <c r="C841" s="19" t="s">
        <v>28</v>
      </c>
      <c r="D841" s="19" t="s">
        <v>28</v>
      </c>
      <c r="E841" s="11" t="s">
        <v>28</v>
      </c>
      <c r="F841" s="19" t="s">
        <v>28</v>
      </c>
    </row>
    <row r="842" spans="1:6" ht="12.75">
      <c r="A842" s="19" t="s">
        <v>28</v>
      </c>
      <c r="B842" s="11" t="s">
        <v>28</v>
      </c>
      <c r="C842" s="19" t="s">
        <v>28</v>
      </c>
      <c r="D842" s="19" t="s">
        <v>28</v>
      </c>
      <c r="E842" s="11" t="s">
        <v>28</v>
      </c>
      <c r="F842" s="19" t="s">
        <v>28</v>
      </c>
    </row>
    <row r="843" spans="1:6" ht="12.75">
      <c r="A843" s="19" t="s">
        <v>28</v>
      </c>
      <c r="B843" s="11" t="s">
        <v>28</v>
      </c>
      <c r="C843" s="19" t="s">
        <v>28</v>
      </c>
      <c r="D843" s="19" t="s">
        <v>28</v>
      </c>
      <c r="E843" s="11" t="s">
        <v>28</v>
      </c>
      <c r="F843" s="19" t="s">
        <v>28</v>
      </c>
    </row>
    <row r="844" spans="1:6" ht="12.75">
      <c r="A844" s="19" t="s">
        <v>28</v>
      </c>
      <c r="B844" s="11" t="s">
        <v>28</v>
      </c>
      <c r="C844" s="19" t="s">
        <v>28</v>
      </c>
      <c r="D844" s="19" t="s">
        <v>28</v>
      </c>
      <c r="E844" s="11" t="s">
        <v>28</v>
      </c>
      <c r="F844" s="19" t="s">
        <v>28</v>
      </c>
    </row>
    <row r="845" spans="1:6" ht="12.75">
      <c r="A845" s="19" t="s">
        <v>28</v>
      </c>
      <c r="B845" s="11" t="s">
        <v>28</v>
      </c>
      <c r="C845" s="19" t="s">
        <v>28</v>
      </c>
      <c r="D845" s="19" t="s">
        <v>28</v>
      </c>
      <c r="E845" s="11" t="s">
        <v>28</v>
      </c>
      <c r="F845" s="19" t="s">
        <v>28</v>
      </c>
    </row>
    <row r="846" spans="1:6" ht="12.75">
      <c r="A846" s="19" t="s">
        <v>28</v>
      </c>
      <c r="B846" s="11" t="s">
        <v>28</v>
      </c>
      <c r="C846" s="19" t="s">
        <v>28</v>
      </c>
      <c r="D846" s="19" t="s">
        <v>28</v>
      </c>
      <c r="E846" s="11" t="s">
        <v>28</v>
      </c>
      <c r="F846" s="19" t="s">
        <v>28</v>
      </c>
    </row>
    <row r="847" spans="1:6" ht="12.75">
      <c r="A847" s="19" t="s">
        <v>28</v>
      </c>
      <c r="B847" s="11" t="s">
        <v>28</v>
      </c>
      <c r="C847" s="19" t="s">
        <v>28</v>
      </c>
      <c r="D847" s="19" t="s">
        <v>28</v>
      </c>
      <c r="E847" s="11" t="s">
        <v>28</v>
      </c>
      <c r="F847" s="19" t="s">
        <v>28</v>
      </c>
    </row>
    <row r="848" spans="1:6" ht="12.75">
      <c r="A848" s="19" t="s">
        <v>28</v>
      </c>
      <c r="B848" s="11" t="s">
        <v>28</v>
      </c>
      <c r="C848" s="19" t="s">
        <v>28</v>
      </c>
      <c r="D848" s="19" t="s">
        <v>28</v>
      </c>
      <c r="E848" s="11" t="s">
        <v>28</v>
      </c>
      <c r="F848" s="19" t="s">
        <v>28</v>
      </c>
    </row>
    <row r="849" spans="1:6" ht="12.75">
      <c r="A849" s="19" t="s">
        <v>28</v>
      </c>
      <c r="B849" s="11" t="s">
        <v>28</v>
      </c>
      <c r="C849" s="19" t="s">
        <v>28</v>
      </c>
      <c r="D849" s="19" t="s">
        <v>28</v>
      </c>
      <c r="E849" s="11" t="s">
        <v>28</v>
      </c>
      <c r="F849" s="19" t="s">
        <v>28</v>
      </c>
    </row>
    <row r="850" spans="1:6" ht="12.75">
      <c r="A850" s="19" t="s">
        <v>28</v>
      </c>
      <c r="B850" s="11" t="s">
        <v>28</v>
      </c>
      <c r="C850" s="19" t="s">
        <v>28</v>
      </c>
      <c r="D850" s="19" t="s">
        <v>28</v>
      </c>
      <c r="E850" s="11" t="s">
        <v>28</v>
      </c>
      <c r="F850" s="19" t="s">
        <v>28</v>
      </c>
    </row>
    <row r="851" spans="1:6" ht="12.75">
      <c r="A851" s="19" t="s">
        <v>28</v>
      </c>
      <c r="B851" s="11" t="s">
        <v>28</v>
      </c>
      <c r="C851" s="19" t="s">
        <v>28</v>
      </c>
      <c r="D851" s="19" t="s">
        <v>28</v>
      </c>
      <c r="E851" s="11" t="s">
        <v>28</v>
      </c>
      <c r="F851" s="19" t="s">
        <v>28</v>
      </c>
    </row>
    <row r="852" spans="1:6" ht="12.75">
      <c r="A852" s="19" t="s">
        <v>28</v>
      </c>
      <c r="B852" s="11" t="s">
        <v>28</v>
      </c>
      <c r="C852" s="19" t="s">
        <v>28</v>
      </c>
      <c r="D852" s="19" t="s">
        <v>28</v>
      </c>
      <c r="E852" s="11" t="s">
        <v>28</v>
      </c>
      <c r="F852" s="19" t="s">
        <v>28</v>
      </c>
    </row>
    <row r="853" spans="1:6" ht="12.75">
      <c r="A853" s="19" t="s">
        <v>28</v>
      </c>
      <c r="B853" s="11" t="s">
        <v>28</v>
      </c>
      <c r="C853" s="19" t="s">
        <v>28</v>
      </c>
      <c r="D853" s="19" t="s">
        <v>28</v>
      </c>
      <c r="E853" s="11" t="s">
        <v>28</v>
      </c>
      <c r="F853" s="19" t="s">
        <v>28</v>
      </c>
    </row>
    <row r="854" spans="1:6" ht="12.75">
      <c r="A854" s="19" t="s">
        <v>28</v>
      </c>
      <c r="B854" s="11" t="s">
        <v>28</v>
      </c>
      <c r="C854" s="19" t="s">
        <v>28</v>
      </c>
      <c r="D854" s="19" t="s">
        <v>28</v>
      </c>
      <c r="E854" s="11" t="s">
        <v>28</v>
      </c>
      <c r="F854" s="19" t="s">
        <v>28</v>
      </c>
    </row>
    <row r="855" spans="1:6" ht="12.75">
      <c r="A855" s="19" t="s">
        <v>28</v>
      </c>
      <c r="B855" s="11" t="s">
        <v>28</v>
      </c>
      <c r="C855" s="19" t="s">
        <v>28</v>
      </c>
      <c r="D855" s="19" t="s">
        <v>28</v>
      </c>
      <c r="E855" s="11" t="s">
        <v>28</v>
      </c>
      <c r="F855" s="19" t="s">
        <v>28</v>
      </c>
    </row>
    <row r="856" spans="1:6" ht="12.75">
      <c r="A856" s="19" t="s">
        <v>28</v>
      </c>
      <c r="B856" s="11" t="s">
        <v>28</v>
      </c>
      <c r="C856" s="19" t="s">
        <v>28</v>
      </c>
      <c r="D856" s="19" t="s">
        <v>28</v>
      </c>
      <c r="E856" s="11" t="s">
        <v>28</v>
      </c>
      <c r="F856" s="19" t="s">
        <v>28</v>
      </c>
    </row>
    <row r="857" spans="1:6" ht="12.75">
      <c r="A857" s="19" t="s">
        <v>28</v>
      </c>
      <c r="B857" s="11" t="s">
        <v>28</v>
      </c>
      <c r="C857" s="19" t="s">
        <v>28</v>
      </c>
      <c r="D857" s="19" t="s">
        <v>28</v>
      </c>
      <c r="E857" s="11" t="s">
        <v>28</v>
      </c>
      <c r="F857" s="19" t="s">
        <v>28</v>
      </c>
    </row>
    <row r="858" spans="1:6" ht="12.75">
      <c r="A858" s="19" t="s">
        <v>28</v>
      </c>
      <c r="B858" s="11" t="s">
        <v>28</v>
      </c>
      <c r="C858" s="19" t="s">
        <v>28</v>
      </c>
      <c r="D858" s="19" t="s">
        <v>28</v>
      </c>
      <c r="E858" s="11" t="s">
        <v>28</v>
      </c>
      <c r="F858" s="19" t="s">
        <v>28</v>
      </c>
    </row>
    <row r="859" spans="1:6" ht="12.75">
      <c r="A859" s="19" t="s">
        <v>28</v>
      </c>
      <c r="B859" s="11" t="s">
        <v>28</v>
      </c>
      <c r="C859" s="19" t="s">
        <v>28</v>
      </c>
      <c r="D859" s="19" t="s">
        <v>28</v>
      </c>
      <c r="E859" s="11" t="s">
        <v>28</v>
      </c>
      <c r="F859" s="19" t="s">
        <v>28</v>
      </c>
    </row>
    <row r="860" spans="1:6" ht="12.75">
      <c r="A860" s="19" t="s">
        <v>28</v>
      </c>
      <c r="B860" s="11" t="s">
        <v>28</v>
      </c>
      <c r="C860" s="19" t="s">
        <v>28</v>
      </c>
      <c r="D860" s="19" t="s">
        <v>28</v>
      </c>
      <c r="E860" s="11" t="s">
        <v>28</v>
      </c>
      <c r="F860" s="19" t="s">
        <v>28</v>
      </c>
    </row>
    <row r="861" spans="1:6" ht="12.75">
      <c r="A861" s="19" t="s">
        <v>28</v>
      </c>
      <c r="B861" s="11" t="s">
        <v>28</v>
      </c>
      <c r="C861" s="19" t="s">
        <v>28</v>
      </c>
      <c r="D861" s="19" t="s">
        <v>28</v>
      </c>
      <c r="E861" s="11" t="s">
        <v>28</v>
      </c>
      <c r="F861" s="19" t="s">
        <v>28</v>
      </c>
    </row>
    <row r="862" spans="1:6" ht="12.75">
      <c r="A862" s="19" t="s">
        <v>28</v>
      </c>
      <c r="B862" s="11" t="s">
        <v>28</v>
      </c>
      <c r="C862" s="19" t="s">
        <v>28</v>
      </c>
      <c r="D862" s="19" t="s">
        <v>28</v>
      </c>
      <c r="E862" s="11" t="s">
        <v>28</v>
      </c>
      <c r="F862" s="19" t="s">
        <v>28</v>
      </c>
    </row>
    <row r="863" spans="1:6" ht="12.75">
      <c r="A863" s="19" t="s">
        <v>28</v>
      </c>
      <c r="B863" s="11" t="s">
        <v>28</v>
      </c>
      <c r="C863" s="19" t="s">
        <v>28</v>
      </c>
      <c r="D863" s="19" t="s">
        <v>28</v>
      </c>
      <c r="E863" s="11" t="s">
        <v>28</v>
      </c>
      <c r="F863" s="19" t="s">
        <v>28</v>
      </c>
    </row>
    <row r="864" spans="1:6" ht="12.75">
      <c r="A864" s="19" t="s">
        <v>28</v>
      </c>
      <c r="B864" s="11" t="s">
        <v>28</v>
      </c>
      <c r="C864" s="19" t="s">
        <v>28</v>
      </c>
      <c r="D864" s="19" t="s">
        <v>28</v>
      </c>
      <c r="E864" s="11" t="s">
        <v>28</v>
      </c>
      <c r="F864" s="19" t="s">
        <v>28</v>
      </c>
    </row>
    <row r="865" spans="1:6" ht="12.75">
      <c r="A865" s="19" t="s">
        <v>28</v>
      </c>
      <c r="B865" s="11" t="s">
        <v>28</v>
      </c>
      <c r="C865" s="19" t="s">
        <v>28</v>
      </c>
      <c r="D865" s="19" t="s">
        <v>28</v>
      </c>
      <c r="E865" s="11" t="s">
        <v>28</v>
      </c>
      <c r="F865" s="19" t="s">
        <v>28</v>
      </c>
    </row>
    <row r="866" spans="1:6" ht="12.75">
      <c r="A866" s="19" t="s">
        <v>28</v>
      </c>
      <c r="B866" s="11" t="s">
        <v>28</v>
      </c>
      <c r="C866" s="19" t="s">
        <v>28</v>
      </c>
      <c r="D866" s="19" t="s">
        <v>28</v>
      </c>
      <c r="E866" s="11" t="s">
        <v>28</v>
      </c>
      <c r="F866" s="19" t="s">
        <v>28</v>
      </c>
    </row>
    <row r="867" spans="1:6" ht="12.75">
      <c r="A867" s="19" t="s">
        <v>28</v>
      </c>
      <c r="B867" s="11" t="s">
        <v>28</v>
      </c>
      <c r="C867" s="19" t="s">
        <v>28</v>
      </c>
      <c r="D867" s="19" t="s">
        <v>28</v>
      </c>
      <c r="E867" s="11" t="s">
        <v>28</v>
      </c>
      <c r="F867" s="19" t="s">
        <v>28</v>
      </c>
    </row>
    <row r="868" spans="1:6" ht="12.75">
      <c r="A868" s="19" t="s">
        <v>28</v>
      </c>
      <c r="B868" s="11" t="s">
        <v>28</v>
      </c>
      <c r="C868" s="19" t="s">
        <v>28</v>
      </c>
      <c r="D868" s="19" t="s">
        <v>28</v>
      </c>
      <c r="E868" s="11" t="s">
        <v>28</v>
      </c>
      <c r="F868" s="19" t="s">
        <v>28</v>
      </c>
    </row>
    <row r="869" spans="1:6" ht="12.75">
      <c r="A869" s="19" t="s">
        <v>28</v>
      </c>
      <c r="B869" s="11" t="s">
        <v>28</v>
      </c>
      <c r="C869" s="19" t="s">
        <v>28</v>
      </c>
      <c r="D869" s="19" t="s">
        <v>28</v>
      </c>
      <c r="E869" s="11" t="s">
        <v>28</v>
      </c>
      <c r="F869" s="19" t="s">
        <v>28</v>
      </c>
    </row>
    <row r="870" spans="1:6" ht="12.75">
      <c r="A870" s="19" t="s">
        <v>28</v>
      </c>
      <c r="B870" s="11" t="s">
        <v>28</v>
      </c>
      <c r="C870" s="19" t="s">
        <v>28</v>
      </c>
      <c r="D870" s="19" t="s">
        <v>28</v>
      </c>
      <c r="E870" s="11" t="s">
        <v>28</v>
      </c>
      <c r="F870" s="19" t="s">
        <v>28</v>
      </c>
    </row>
    <row r="871" spans="1:6" ht="12.75">
      <c r="A871" s="19" t="s">
        <v>28</v>
      </c>
      <c r="B871" s="11" t="s">
        <v>28</v>
      </c>
      <c r="C871" s="19" t="s">
        <v>28</v>
      </c>
      <c r="D871" s="19" t="s">
        <v>28</v>
      </c>
      <c r="E871" s="11" t="s">
        <v>28</v>
      </c>
      <c r="F871" s="19" t="s">
        <v>28</v>
      </c>
    </row>
    <row r="872" spans="1:6" ht="12.75">
      <c r="A872" s="19" t="s">
        <v>28</v>
      </c>
      <c r="B872" s="11" t="s">
        <v>28</v>
      </c>
      <c r="C872" s="19" t="s">
        <v>28</v>
      </c>
      <c r="D872" s="19" t="s">
        <v>28</v>
      </c>
      <c r="E872" s="11" t="s">
        <v>28</v>
      </c>
      <c r="F872" s="19" t="s">
        <v>28</v>
      </c>
    </row>
    <row r="873" spans="1:6" ht="12.75">
      <c r="A873" s="19" t="s">
        <v>28</v>
      </c>
      <c r="B873" s="11" t="s">
        <v>28</v>
      </c>
      <c r="C873" s="19" t="s">
        <v>28</v>
      </c>
      <c r="D873" s="19" t="s">
        <v>28</v>
      </c>
      <c r="E873" s="11" t="s">
        <v>28</v>
      </c>
      <c r="F873" s="19" t="s">
        <v>28</v>
      </c>
    </row>
    <row r="874" spans="1:6" ht="12.75">
      <c r="A874" s="19" t="s">
        <v>28</v>
      </c>
      <c r="B874" s="11" t="s">
        <v>28</v>
      </c>
      <c r="C874" s="19" t="s">
        <v>28</v>
      </c>
      <c r="D874" s="19" t="s">
        <v>28</v>
      </c>
      <c r="E874" s="11" t="s">
        <v>28</v>
      </c>
      <c r="F874" s="19" t="s">
        <v>28</v>
      </c>
    </row>
    <row r="875" spans="1:6" ht="12.75">
      <c r="A875" s="19" t="s">
        <v>28</v>
      </c>
      <c r="B875" s="11" t="s">
        <v>28</v>
      </c>
      <c r="C875" s="19" t="s">
        <v>28</v>
      </c>
      <c r="D875" s="19" t="s">
        <v>28</v>
      </c>
      <c r="E875" s="11" t="s">
        <v>28</v>
      </c>
      <c r="F875" s="19" t="s">
        <v>28</v>
      </c>
    </row>
    <row r="876" spans="1:6" ht="12.75">
      <c r="A876" s="19" t="s">
        <v>28</v>
      </c>
      <c r="B876" s="11" t="s">
        <v>28</v>
      </c>
      <c r="C876" s="19" t="s">
        <v>28</v>
      </c>
      <c r="D876" s="19" t="s">
        <v>28</v>
      </c>
      <c r="E876" s="11" t="s">
        <v>28</v>
      </c>
      <c r="F876" s="19" t="s">
        <v>28</v>
      </c>
    </row>
    <row r="877" spans="1:6" ht="12.75">
      <c r="A877" s="19" t="s">
        <v>28</v>
      </c>
      <c r="B877" s="11" t="s">
        <v>28</v>
      </c>
      <c r="C877" s="19" t="s">
        <v>28</v>
      </c>
      <c r="D877" s="19" t="s">
        <v>28</v>
      </c>
      <c r="E877" s="11" t="s">
        <v>28</v>
      </c>
      <c r="F877" s="19" t="s">
        <v>28</v>
      </c>
    </row>
    <row r="878" spans="1:6" ht="12.75">
      <c r="A878" s="19" t="s">
        <v>28</v>
      </c>
      <c r="B878" s="11" t="s">
        <v>28</v>
      </c>
      <c r="C878" s="19" t="s">
        <v>28</v>
      </c>
      <c r="D878" s="19" t="s">
        <v>28</v>
      </c>
      <c r="E878" s="11" t="s">
        <v>28</v>
      </c>
      <c r="F878" s="19" t="s">
        <v>28</v>
      </c>
    </row>
    <row r="879" spans="1:6" ht="12.75">
      <c r="A879" s="19" t="s">
        <v>28</v>
      </c>
      <c r="B879" s="11" t="s">
        <v>28</v>
      </c>
      <c r="C879" s="19" t="s">
        <v>28</v>
      </c>
      <c r="D879" s="19" t="s">
        <v>28</v>
      </c>
      <c r="E879" s="11" t="s">
        <v>28</v>
      </c>
      <c r="F879" s="19" t="s">
        <v>28</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0000"/>
  </sheetPr>
  <dimension ref="A1:H879"/>
  <sheetViews>
    <sheetView zoomScalePageLayoutView="0" workbookViewId="0" topLeftCell="A1">
      <selection activeCell="F1" sqref="A1:F16384"/>
    </sheetView>
  </sheetViews>
  <sheetFormatPr defaultColWidth="9.140625" defaultRowHeight="12.75"/>
  <cols>
    <col min="1" max="1" width="13.28125" style="19" bestFit="1" customWidth="1"/>
    <col min="2" max="2" width="10.57421875" style="0" bestFit="1" customWidth="1"/>
    <col min="3" max="3" width="8.8515625" style="19" bestFit="1" customWidth="1"/>
    <col min="4" max="4" width="16.7109375" style="19" bestFit="1" customWidth="1"/>
    <col min="5" max="5" width="14.140625" style="0" bestFit="1" customWidth="1"/>
    <col min="6" max="6" width="12.28125" style="19" bestFit="1" customWidth="1"/>
    <col min="8" max="8" width="8.00390625" style="0" bestFit="1" customWidth="1"/>
  </cols>
  <sheetData>
    <row r="1" spans="1:8" ht="12.75">
      <c r="A1" s="25" t="s">
        <v>3</v>
      </c>
      <c r="B1" s="25" t="s">
        <v>5</v>
      </c>
      <c r="C1" s="25" t="s">
        <v>26</v>
      </c>
      <c r="D1" s="25" t="s">
        <v>4</v>
      </c>
      <c r="E1" s="25" t="s">
        <v>6</v>
      </c>
      <c r="F1" s="25" t="s">
        <v>27</v>
      </c>
      <c r="H1" s="25" t="s">
        <v>284</v>
      </c>
    </row>
    <row r="2" spans="1:8" ht="12.75">
      <c r="A2" s="19">
        <v>12</v>
      </c>
      <c r="B2" s="11">
        <v>11</v>
      </c>
      <c r="C2" s="19">
        <v>10</v>
      </c>
      <c r="D2" s="19">
        <v>3</v>
      </c>
      <c r="E2" s="11">
        <v>3</v>
      </c>
      <c r="F2" s="19">
        <v>2</v>
      </c>
      <c r="H2" s="19">
        <v>950961</v>
      </c>
    </row>
    <row r="3" spans="1:8" ht="12.75">
      <c r="A3" s="19" t="s">
        <v>28</v>
      </c>
      <c r="B3" s="11" t="s">
        <v>28</v>
      </c>
      <c r="C3" s="19" t="s">
        <v>28</v>
      </c>
      <c r="D3" s="19" t="s">
        <v>28</v>
      </c>
      <c r="E3" s="11" t="s">
        <v>28</v>
      </c>
      <c r="F3" s="19" t="s">
        <v>28</v>
      </c>
      <c r="H3" s="19"/>
    </row>
    <row r="4" spans="1:8" ht="12.75">
      <c r="A4" s="19" t="s">
        <v>28</v>
      </c>
      <c r="B4" s="11" t="s">
        <v>28</v>
      </c>
      <c r="C4" s="19" t="s">
        <v>28</v>
      </c>
      <c r="D4" s="19" t="s">
        <v>28</v>
      </c>
      <c r="E4" s="11" t="s">
        <v>28</v>
      </c>
      <c r="F4" s="19" t="s">
        <v>28</v>
      </c>
      <c r="H4" s="19"/>
    </row>
    <row r="5" spans="1:8" ht="12.75">
      <c r="A5" s="19" t="s">
        <v>28</v>
      </c>
      <c r="B5" s="11" t="s">
        <v>28</v>
      </c>
      <c r="C5" s="19" t="s">
        <v>28</v>
      </c>
      <c r="D5" s="19" t="s">
        <v>28</v>
      </c>
      <c r="E5" s="11" t="s">
        <v>28</v>
      </c>
      <c r="F5" s="19" t="s">
        <v>28</v>
      </c>
      <c r="H5" s="19"/>
    </row>
    <row r="6" spans="1:8" ht="12.75">
      <c r="A6" s="19" t="s">
        <v>28</v>
      </c>
      <c r="B6" s="11" t="s">
        <v>28</v>
      </c>
      <c r="C6" s="19" t="s">
        <v>28</v>
      </c>
      <c r="D6" s="19" t="s">
        <v>28</v>
      </c>
      <c r="E6" s="11" t="s">
        <v>28</v>
      </c>
      <c r="F6" s="19" t="s">
        <v>28</v>
      </c>
      <c r="H6" s="19"/>
    </row>
    <row r="7" spans="1:8" ht="12.75">
      <c r="A7" s="19" t="s">
        <v>28</v>
      </c>
      <c r="B7" s="11" t="s">
        <v>28</v>
      </c>
      <c r="C7" s="19" t="s">
        <v>28</v>
      </c>
      <c r="D7" s="19" t="s">
        <v>28</v>
      </c>
      <c r="E7" s="11" t="s">
        <v>28</v>
      </c>
      <c r="F7" s="19" t="s">
        <v>28</v>
      </c>
      <c r="H7" s="19"/>
    </row>
    <row r="8" spans="1:8" ht="12.75">
      <c r="A8" s="19" t="s">
        <v>28</v>
      </c>
      <c r="B8" s="11" t="s">
        <v>28</v>
      </c>
      <c r="C8" s="19" t="s">
        <v>28</v>
      </c>
      <c r="D8" s="19" t="s">
        <v>28</v>
      </c>
      <c r="E8" s="11" t="s">
        <v>28</v>
      </c>
      <c r="F8" s="19" t="s">
        <v>28</v>
      </c>
      <c r="H8" s="19"/>
    </row>
    <row r="9" spans="1:8" ht="12.75">
      <c r="A9" s="19" t="s">
        <v>28</v>
      </c>
      <c r="B9" s="11" t="s">
        <v>28</v>
      </c>
      <c r="C9" s="19" t="s">
        <v>28</v>
      </c>
      <c r="D9" s="19" t="s">
        <v>28</v>
      </c>
      <c r="E9" s="11" t="s">
        <v>28</v>
      </c>
      <c r="F9" s="19" t="s">
        <v>28</v>
      </c>
      <c r="H9" s="19"/>
    </row>
    <row r="10" spans="1:8" ht="12.75">
      <c r="A10" s="19" t="s">
        <v>28</v>
      </c>
      <c r="B10" s="11" t="s">
        <v>28</v>
      </c>
      <c r="C10" s="19" t="s">
        <v>28</v>
      </c>
      <c r="D10" s="19" t="s">
        <v>28</v>
      </c>
      <c r="E10" s="11" t="s">
        <v>28</v>
      </c>
      <c r="F10" s="19" t="s">
        <v>28</v>
      </c>
      <c r="H10" s="19"/>
    </row>
    <row r="11" spans="1:8" ht="12.75">
      <c r="A11" s="19" t="s">
        <v>28</v>
      </c>
      <c r="B11" s="11" t="s">
        <v>28</v>
      </c>
      <c r="C11" s="19" t="s">
        <v>28</v>
      </c>
      <c r="D11" s="19" t="s">
        <v>28</v>
      </c>
      <c r="E11" s="11" t="s">
        <v>28</v>
      </c>
      <c r="F11" s="19" t="s">
        <v>28</v>
      </c>
      <c r="H11" s="19"/>
    </row>
    <row r="12" spans="1:8" ht="12.75">
      <c r="A12" s="19" t="s">
        <v>28</v>
      </c>
      <c r="B12" s="11" t="s">
        <v>28</v>
      </c>
      <c r="C12" s="19" t="s">
        <v>28</v>
      </c>
      <c r="D12" s="19" t="s">
        <v>28</v>
      </c>
      <c r="E12" s="11" t="s">
        <v>28</v>
      </c>
      <c r="F12" s="19" t="s">
        <v>28</v>
      </c>
      <c r="H12" s="19"/>
    </row>
    <row r="13" spans="1:8" ht="12.75">
      <c r="A13" s="19" t="s">
        <v>28</v>
      </c>
      <c r="B13" s="11" t="s">
        <v>28</v>
      </c>
      <c r="C13" s="19" t="s">
        <v>28</v>
      </c>
      <c r="D13" s="19" t="s">
        <v>28</v>
      </c>
      <c r="E13" s="11" t="s">
        <v>28</v>
      </c>
      <c r="F13" s="19" t="s">
        <v>28</v>
      </c>
      <c r="H13" s="19"/>
    </row>
    <row r="14" spans="1:8" ht="12.75">
      <c r="A14" s="19" t="s">
        <v>28</v>
      </c>
      <c r="B14" s="11" t="s">
        <v>28</v>
      </c>
      <c r="C14" s="19" t="s">
        <v>28</v>
      </c>
      <c r="D14" s="19" t="s">
        <v>28</v>
      </c>
      <c r="E14" s="11" t="s">
        <v>28</v>
      </c>
      <c r="F14" s="19" t="s">
        <v>28</v>
      </c>
      <c r="H14" s="19"/>
    </row>
    <row r="15" spans="1:8" ht="12.75">
      <c r="A15" s="19" t="s">
        <v>28</v>
      </c>
      <c r="B15" s="11" t="s">
        <v>28</v>
      </c>
      <c r="C15" s="19" t="s">
        <v>28</v>
      </c>
      <c r="D15" s="19" t="s">
        <v>28</v>
      </c>
      <c r="E15" s="11" t="s">
        <v>28</v>
      </c>
      <c r="F15" s="19" t="s">
        <v>28</v>
      </c>
      <c r="H15" s="19"/>
    </row>
    <row r="16" spans="1:8" ht="12.75">
      <c r="A16" s="19" t="s">
        <v>28</v>
      </c>
      <c r="B16" s="11" t="s">
        <v>28</v>
      </c>
      <c r="C16" s="19" t="s">
        <v>28</v>
      </c>
      <c r="D16" s="19" t="s">
        <v>28</v>
      </c>
      <c r="E16" s="11" t="s">
        <v>28</v>
      </c>
      <c r="F16" s="19" t="s">
        <v>28</v>
      </c>
      <c r="H16" s="19"/>
    </row>
    <row r="17" spans="1:8" ht="12.75">
      <c r="A17" s="19" t="s">
        <v>28</v>
      </c>
      <c r="B17" s="11" t="s">
        <v>28</v>
      </c>
      <c r="C17" s="19" t="s">
        <v>28</v>
      </c>
      <c r="D17" s="19" t="s">
        <v>28</v>
      </c>
      <c r="E17" s="11" t="s">
        <v>28</v>
      </c>
      <c r="F17" s="19" t="s">
        <v>28</v>
      </c>
      <c r="H17" s="19"/>
    </row>
    <row r="18" spans="1:8" ht="12.75">
      <c r="A18" s="19" t="s">
        <v>28</v>
      </c>
      <c r="B18" s="11" t="s">
        <v>28</v>
      </c>
      <c r="C18" s="19" t="s">
        <v>28</v>
      </c>
      <c r="D18" s="19" t="s">
        <v>28</v>
      </c>
      <c r="E18" s="11" t="s">
        <v>28</v>
      </c>
      <c r="F18" s="19" t="s">
        <v>28</v>
      </c>
      <c r="H18" s="19"/>
    </row>
    <row r="19" spans="1:8" ht="12.75">
      <c r="A19" s="19" t="s">
        <v>28</v>
      </c>
      <c r="B19" s="11" t="s">
        <v>28</v>
      </c>
      <c r="C19" s="19" t="s">
        <v>28</v>
      </c>
      <c r="D19" s="19" t="s">
        <v>28</v>
      </c>
      <c r="E19" s="11" t="s">
        <v>28</v>
      </c>
      <c r="F19" s="19" t="s">
        <v>28</v>
      </c>
      <c r="H19" s="19"/>
    </row>
    <row r="20" spans="1:8" ht="12.75">
      <c r="A20" s="19" t="s">
        <v>28</v>
      </c>
      <c r="B20" s="11" t="s">
        <v>28</v>
      </c>
      <c r="C20" s="19" t="s">
        <v>28</v>
      </c>
      <c r="D20" s="19" t="s">
        <v>28</v>
      </c>
      <c r="E20" s="11" t="s">
        <v>28</v>
      </c>
      <c r="F20" s="19" t="s">
        <v>28</v>
      </c>
      <c r="H20" s="19"/>
    </row>
    <row r="21" spans="1:8" ht="12.75">
      <c r="A21" s="19" t="s">
        <v>28</v>
      </c>
      <c r="B21" s="11" t="s">
        <v>28</v>
      </c>
      <c r="C21" s="19" t="s">
        <v>28</v>
      </c>
      <c r="D21" s="19" t="s">
        <v>28</v>
      </c>
      <c r="E21" s="11" t="s">
        <v>28</v>
      </c>
      <c r="F21" s="19" t="s">
        <v>28</v>
      </c>
      <c r="H21" s="19"/>
    </row>
    <row r="22" spans="1:8" ht="12.75">
      <c r="A22" s="19">
        <v>1184</v>
      </c>
      <c r="B22" s="11">
        <v>1039</v>
      </c>
      <c r="C22" s="19">
        <v>973</v>
      </c>
      <c r="D22" s="19">
        <v>152</v>
      </c>
      <c r="E22" s="11">
        <v>169</v>
      </c>
      <c r="F22" s="19">
        <v>175</v>
      </c>
      <c r="H22" s="19">
        <v>981012</v>
      </c>
    </row>
    <row r="23" spans="1:8" ht="12.75">
      <c r="A23" s="19">
        <v>17</v>
      </c>
      <c r="B23" s="11">
        <v>17</v>
      </c>
      <c r="C23" s="19">
        <v>21</v>
      </c>
      <c r="D23" s="19">
        <v>3</v>
      </c>
      <c r="E23" s="11">
        <v>4</v>
      </c>
      <c r="F23" s="19">
        <v>6</v>
      </c>
      <c r="H23" s="19">
        <v>1193683</v>
      </c>
    </row>
    <row r="24" spans="1:8" ht="12.75">
      <c r="A24" s="19" t="s">
        <v>28</v>
      </c>
      <c r="B24" s="11" t="s">
        <v>28</v>
      </c>
      <c r="C24" s="19" t="s">
        <v>28</v>
      </c>
      <c r="D24" s="19" t="s">
        <v>28</v>
      </c>
      <c r="E24" s="11" t="s">
        <v>28</v>
      </c>
      <c r="F24" s="19" t="s">
        <v>28</v>
      </c>
      <c r="H24" s="19"/>
    </row>
    <row r="25" spans="1:8" ht="12.75">
      <c r="A25" s="19" t="s">
        <v>28</v>
      </c>
      <c r="B25" s="11" t="s">
        <v>28</v>
      </c>
      <c r="C25" s="19" t="s">
        <v>28</v>
      </c>
      <c r="D25" s="19" t="s">
        <v>28</v>
      </c>
      <c r="E25" s="11" t="s">
        <v>28</v>
      </c>
      <c r="F25" s="19" t="s">
        <v>28</v>
      </c>
      <c r="H25" s="19"/>
    </row>
    <row r="26" spans="1:8" ht="12.75">
      <c r="A26" s="19">
        <v>228</v>
      </c>
      <c r="B26" s="11">
        <v>221</v>
      </c>
      <c r="C26" s="19">
        <v>220</v>
      </c>
      <c r="D26" s="19">
        <v>29</v>
      </c>
      <c r="E26" s="11">
        <v>28</v>
      </c>
      <c r="F26" s="19">
        <v>25</v>
      </c>
      <c r="H26" s="19">
        <v>1292706</v>
      </c>
    </row>
    <row r="27" spans="1:8" ht="12.75">
      <c r="A27" s="19" t="s">
        <v>28</v>
      </c>
      <c r="B27" s="11" t="s">
        <v>28</v>
      </c>
      <c r="C27" s="19" t="s">
        <v>28</v>
      </c>
      <c r="D27" s="19" t="s">
        <v>28</v>
      </c>
      <c r="E27" s="11" t="s">
        <v>28</v>
      </c>
      <c r="F27" s="19" t="s">
        <v>28</v>
      </c>
      <c r="H27" s="19"/>
    </row>
    <row r="28" spans="1:8" ht="12.75">
      <c r="A28" s="19">
        <v>323</v>
      </c>
      <c r="B28" s="11">
        <v>321</v>
      </c>
      <c r="C28" s="19">
        <v>277</v>
      </c>
      <c r="D28" s="19">
        <v>43</v>
      </c>
      <c r="E28" s="11">
        <v>43</v>
      </c>
      <c r="F28" s="19">
        <v>42</v>
      </c>
      <c r="H28" s="19">
        <v>1382388</v>
      </c>
    </row>
    <row r="29" spans="1:8" ht="12.75">
      <c r="A29" s="19" t="s">
        <v>28</v>
      </c>
      <c r="B29" s="11" t="s">
        <v>28</v>
      </c>
      <c r="C29" s="19" t="s">
        <v>28</v>
      </c>
      <c r="D29" s="19" t="s">
        <v>28</v>
      </c>
      <c r="E29" s="11" t="s">
        <v>28</v>
      </c>
      <c r="F29" s="19" t="s">
        <v>28</v>
      </c>
      <c r="H29" s="19"/>
    </row>
    <row r="30" spans="1:8" ht="12.75">
      <c r="A30" s="19" t="s">
        <v>28</v>
      </c>
      <c r="B30" s="11" t="s">
        <v>28</v>
      </c>
      <c r="C30" s="19" t="s">
        <v>28</v>
      </c>
      <c r="D30" s="19" t="s">
        <v>28</v>
      </c>
      <c r="E30" s="11" t="s">
        <v>28</v>
      </c>
      <c r="F30" s="19" t="s">
        <v>28</v>
      </c>
      <c r="H30" s="19"/>
    </row>
    <row r="31" spans="1:8" ht="12.75">
      <c r="A31" s="19" t="s">
        <v>28</v>
      </c>
      <c r="B31" s="11" t="s">
        <v>28</v>
      </c>
      <c r="C31" s="19" t="s">
        <v>28</v>
      </c>
      <c r="D31" s="19" t="s">
        <v>28</v>
      </c>
      <c r="E31" s="11" t="s">
        <v>28</v>
      </c>
      <c r="F31" s="19" t="s">
        <v>28</v>
      </c>
      <c r="H31" s="19"/>
    </row>
    <row r="32" spans="1:8" ht="12.75">
      <c r="A32" s="19" t="s">
        <v>28</v>
      </c>
      <c r="B32" s="11" t="s">
        <v>28</v>
      </c>
      <c r="C32" s="19" t="s">
        <v>28</v>
      </c>
      <c r="D32" s="19" t="s">
        <v>28</v>
      </c>
      <c r="E32" s="11" t="s">
        <v>28</v>
      </c>
      <c r="F32" s="19" t="s">
        <v>28</v>
      </c>
      <c r="H32" s="19"/>
    </row>
    <row r="33" spans="1:8" ht="12.75">
      <c r="A33" s="19" t="s">
        <v>28</v>
      </c>
      <c r="B33" s="11" t="s">
        <v>28</v>
      </c>
      <c r="C33" s="19" t="s">
        <v>28</v>
      </c>
      <c r="D33" s="19" t="s">
        <v>28</v>
      </c>
      <c r="E33" s="11" t="s">
        <v>28</v>
      </c>
      <c r="F33" s="19" t="s">
        <v>28</v>
      </c>
      <c r="H33" s="19"/>
    </row>
    <row r="34" spans="1:8" ht="12.75">
      <c r="A34" s="19" t="s">
        <v>28</v>
      </c>
      <c r="B34" s="11" t="s">
        <v>28</v>
      </c>
      <c r="C34" s="19" t="s">
        <v>28</v>
      </c>
      <c r="D34" s="19" t="s">
        <v>28</v>
      </c>
      <c r="E34" s="11" t="s">
        <v>28</v>
      </c>
      <c r="F34" s="19" t="s">
        <v>28</v>
      </c>
      <c r="H34" s="19"/>
    </row>
    <row r="35" spans="1:8" ht="12.75">
      <c r="A35" s="19" t="s">
        <v>28</v>
      </c>
      <c r="B35" s="11" t="s">
        <v>28</v>
      </c>
      <c r="C35" s="19" t="s">
        <v>28</v>
      </c>
      <c r="D35" s="19" t="s">
        <v>28</v>
      </c>
      <c r="E35" s="11" t="s">
        <v>28</v>
      </c>
      <c r="F35" s="19" t="s">
        <v>28</v>
      </c>
      <c r="H35" s="19"/>
    </row>
    <row r="36" spans="1:8" ht="12.75">
      <c r="A36" s="19" t="s">
        <v>28</v>
      </c>
      <c r="B36" s="11" t="s">
        <v>28</v>
      </c>
      <c r="C36" s="19" t="s">
        <v>28</v>
      </c>
      <c r="D36" s="19" t="s">
        <v>28</v>
      </c>
      <c r="E36" s="11" t="s">
        <v>28</v>
      </c>
      <c r="F36" s="19" t="s">
        <v>28</v>
      </c>
      <c r="H36" s="19"/>
    </row>
    <row r="37" spans="1:8" ht="12.75">
      <c r="A37" s="19" t="s">
        <v>28</v>
      </c>
      <c r="B37" s="11" t="s">
        <v>28</v>
      </c>
      <c r="C37" s="19" t="s">
        <v>28</v>
      </c>
      <c r="D37" s="19" t="s">
        <v>28</v>
      </c>
      <c r="E37" s="11" t="s">
        <v>28</v>
      </c>
      <c r="F37" s="19" t="s">
        <v>28</v>
      </c>
      <c r="H37" s="19"/>
    </row>
    <row r="38" spans="1:8" ht="12.75">
      <c r="A38" s="19" t="s">
        <v>28</v>
      </c>
      <c r="B38" s="11" t="s">
        <v>28</v>
      </c>
      <c r="C38" s="19" t="s">
        <v>28</v>
      </c>
      <c r="D38" s="19" t="s">
        <v>28</v>
      </c>
      <c r="E38" s="11" t="s">
        <v>28</v>
      </c>
      <c r="F38" s="19" t="s">
        <v>28</v>
      </c>
      <c r="H38" s="19"/>
    </row>
    <row r="39" spans="1:8" ht="12.75">
      <c r="A39" s="19" t="s">
        <v>28</v>
      </c>
      <c r="B39" s="11" t="s">
        <v>28</v>
      </c>
      <c r="C39" s="19" t="s">
        <v>28</v>
      </c>
      <c r="D39" s="19" t="s">
        <v>28</v>
      </c>
      <c r="E39" s="11" t="s">
        <v>28</v>
      </c>
      <c r="F39" s="19" t="s">
        <v>28</v>
      </c>
      <c r="H39" s="19"/>
    </row>
    <row r="40" spans="1:8" ht="12.75">
      <c r="A40" s="19" t="s">
        <v>28</v>
      </c>
      <c r="B40" s="11" t="s">
        <v>28</v>
      </c>
      <c r="C40" s="19" t="s">
        <v>28</v>
      </c>
      <c r="D40" s="19" t="s">
        <v>28</v>
      </c>
      <c r="E40" s="11" t="s">
        <v>28</v>
      </c>
      <c r="F40" s="19" t="s">
        <v>28</v>
      </c>
      <c r="H40" s="19"/>
    </row>
    <row r="41" spans="1:8" ht="12.75">
      <c r="A41" s="19" t="s">
        <v>28</v>
      </c>
      <c r="B41" s="11" t="s">
        <v>28</v>
      </c>
      <c r="C41" s="19" t="s">
        <v>28</v>
      </c>
      <c r="D41" s="19" t="s">
        <v>28</v>
      </c>
      <c r="E41" s="11" t="s">
        <v>28</v>
      </c>
      <c r="F41" s="19" t="s">
        <v>28</v>
      </c>
      <c r="H41" s="19"/>
    </row>
    <row r="42" spans="1:8" ht="12.75">
      <c r="A42" s="19" t="s">
        <v>28</v>
      </c>
      <c r="B42" s="11" t="s">
        <v>28</v>
      </c>
      <c r="C42" s="19" t="s">
        <v>28</v>
      </c>
      <c r="D42" s="19" t="s">
        <v>28</v>
      </c>
      <c r="E42" s="11" t="s">
        <v>28</v>
      </c>
      <c r="F42" s="19" t="s">
        <v>28</v>
      </c>
      <c r="H42" s="19"/>
    </row>
    <row r="43" spans="1:8" ht="12.75">
      <c r="A43" s="19">
        <v>2365</v>
      </c>
      <c r="B43" s="11">
        <v>370</v>
      </c>
      <c r="C43" s="19">
        <v>399</v>
      </c>
      <c r="D43" s="19">
        <v>367</v>
      </c>
      <c r="E43" s="11">
        <v>76</v>
      </c>
      <c r="F43" s="19">
        <v>83</v>
      </c>
      <c r="H43" s="19">
        <v>1520774</v>
      </c>
    </row>
    <row r="44" spans="1:8" ht="12.75">
      <c r="A44" s="19">
        <v>165</v>
      </c>
      <c r="B44" s="11">
        <v>155</v>
      </c>
      <c r="C44" s="19">
        <v>138</v>
      </c>
      <c r="D44" s="19">
        <v>50</v>
      </c>
      <c r="E44" s="11">
        <v>48</v>
      </c>
      <c r="F44" s="19">
        <v>43</v>
      </c>
      <c r="H44" s="19">
        <v>1533473</v>
      </c>
    </row>
    <row r="45" spans="1:8" ht="12.75">
      <c r="A45" s="19" t="s">
        <v>28</v>
      </c>
      <c r="B45" s="11" t="s">
        <v>28</v>
      </c>
      <c r="C45" s="19" t="s">
        <v>28</v>
      </c>
      <c r="D45" s="19" t="s">
        <v>28</v>
      </c>
      <c r="E45" s="11" t="s">
        <v>28</v>
      </c>
      <c r="F45" s="19" t="s">
        <v>28</v>
      </c>
      <c r="H45" s="19"/>
    </row>
    <row r="46" spans="1:8" ht="12.75">
      <c r="A46" s="19">
        <v>247</v>
      </c>
      <c r="B46" s="11">
        <v>330</v>
      </c>
      <c r="C46" s="19">
        <v>788</v>
      </c>
      <c r="D46" s="19">
        <v>43</v>
      </c>
      <c r="E46" s="11">
        <v>61</v>
      </c>
      <c r="F46" s="19">
        <v>127</v>
      </c>
      <c r="H46" s="19">
        <v>1536064</v>
      </c>
    </row>
    <row r="47" spans="1:8" ht="12.75">
      <c r="A47" s="19">
        <v>1</v>
      </c>
      <c r="B47" s="11">
        <v>3</v>
      </c>
      <c r="C47" s="19">
        <v>11</v>
      </c>
      <c r="D47" s="19">
        <v>1</v>
      </c>
      <c r="E47" s="11">
        <v>3</v>
      </c>
      <c r="F47" s="19">
        <v>6</v>
      </c>
      <c r="H47" s="19">
        <v>1538051</v>
      </c>
    </row>
    <row r="48" spans="1:8" ht="12.75">
      <c r="A48" s="19" t="s">
        <v>28</v>
      </c>
      <c r="B48" s="11" t="s">
        <v>28</v>
      </c>
      <c r="C48" s="19" t="s">
        <v>28</v>
      </c>
      <c r="D48" s="19" t="s">
        <v>28</v>
      </c>
      <c r="E48" s="11" t="s">
        <v>28</v>
      </c>
      <c r="F48" s="19" t="s">
        <v>28</v>
      </c>
      <c r="H48" s="19"/>
    </row>
    <row r="49" spans="1:8" ht="12.75">
      <c r="A49" s="19" t="s">
        <v>28</v>
      </c>
      <c r="B49" s="11" t="s">
        <v>28</v>
      </c>
      <c r="C49" s="19" t="s">
        <v>28</v>
      </c>
      <c r="D49" s="19" t="s">
        <v>28</v>
      </c>
      <c r="E49" s="11" t="s">
        <v>28</v>
      </c>
      <c r="F49" s="19" t="s">
        <v>28</v>
      </c>
      <c r="H49" s="19"/>
    </row>
    <row r="50" spans="1:8" ht="12.75">
      <c r="A50" s="19" t="s">
        <v>28</v>
      </c>
      <c r="B50" s="11" t="s">
        <v>28</v>
      </c>
      <c r="C50" s="19" t="s">
        <v>28</v>
      </c>
      <c r="D50" s="19" t="s">
        <v>28</v>
      </c>
      <c r="E50" s="11" t="s">
        <v>28</v>
      </c>
      <c r="F50" s="19" t="s">
        <v>28</v>
      </c>
      <c r="H50" s="19"/>
    </row>
    <row r="51" spans="1:8" ht="12.75">
      <c r="A51" s="19" t="s">
        <v>28</v>
      </c>
      <c r="B51" s="11" t="s">
        <v>28</v>
      </c>
      <c r="C51" s="19" t="s">
        <v>28</v>
      </c>
      <c r="D51" s="19" t="s">
        <v>28</v>
      </c>
      <c r="E51" s="11" t="s">
        <v>28</v>
      </c>
      <c r="F51" s="19" t="s">
        <v>28</v>
      </c>
      <c r="H51" s="19"/>
    </row>
    <row r="52" spans="1:8" ht="12.75">
      <c r="A52" s="19" t="s">
        <v>28</v>
      </c>
      <c r="B52" s="11" t="s">
        <v>28</v>
      </c>
      <c r="C52" s="19" t="s">
        <v>28</v>
      </c>
      <c r="D52" s="19" t="s">
        <v>28</v>
      </c>
      <c r="E52" s="11" t="s">
        <v>28</v>
      </c>
      <c r="F52" s="19" t="s">
        <v>28</v>
      </c>
      <c r="H52" s="19"/>
    </row>
    <row r="53" spans="1:8" ht="12.75">
      <c r="A53" s="19">
        <v>1</v>
      </c>
      <c r="B53" s="11">
        <v>1</v>
      </c>
      <c r="C53" s="19">
        <v>1</v>
      </c>
      <c r="D53" s="19">
        <v>1</v>
      </c>
      <c r="E53" s="11">
        <v>1</v>
      </c>
      <c r="F53" s="19">
        <v>1</v>
      </c>
      <c r="H53" s="19">
        <v>1538702</v>
      </c>
    </row>
    <row r="54" spans="1:8" ht="12.75">
      <c r="A54" s="19" t="s">
        <v>28</v>
      </c>
      <c r="B54" s="11" t="s">
        <v>28</v>
      </c>
      <c r="C54" s="19" t="s">
        <v>28</v>
      </c>
      <c r="D54" s="19" t="s">
        <v>28</v>
      </c>
      <c r="E54" s="11" t="s">
        <v>28</v>
      </c>
      <c r="F54" s="19" t="s">
        <v>28</v>
      </c>
      <c r="H54" s="19"/>
    </row>
    <row r="55" spans="1:8" ht="12.75">
      <c r="A55" s="19" t="s">
        <v>28</v>
      </c>
      <c r="B55" s="11" t="s">
        <v>28</v>
      </c>
      <c r="C55" s="19" t="s">
        <v>28</v>
      </c>
      <c r="D55" s="19" t="s">
        <v>28</v>
      </c>
      <c r="E55" s="11" t="s">
        <v>28</v>
      </c>
      <c r="F55" s="19" t="s">
        <v>28</v>
      </c>
      <c r="H55" s="19"/>
    </row>
    <row r="56" spans="1:8" ht="12.75">
      <c r="A56" s="19" t="s">
        <v>28</v>
      </c>
      <c r="B56" s="11" t="s">
        <v>28</v>
      </c>
      <c r="C56" s="19" t="s">
        <v>28</v>
      </c>
      <c r="D56" s="19" t="s">
        <v>28</v>
      </c>
      <c r="E56" s="11" t="s">
        <v>28</v>
      </c>
      <c r="F56" s="19" t="s">
        <v>28</v>
      </c>
      <c r="H56" s="19"/>
    </row>
    <row r="57" spans="1:8" ht="12.75">
      <c r="A57" s="19" t="s">
        <v>28</v>
      </c>
      <c r="B57" s="11" t="s">
        <v>28</v>
      </c>
      <c r="C57" s="19" t="s">
        <v>28</v>
      </c>
      <c r="D57" s="19" t="s">
        <v>28</v>
      </c>
      <c r="E57" s="11" t="s">
        <v>28</v>
      </c>
      <c r="F57" s="19" t="s">
        <v>28</v>
      </c>
      <c r="H57" s="19"/>
    </row>
    <row r="58" spans="1:8" ht="12.75">
      <c r="A58" s="19" t="s">
        <v>28</v>
      </c>
      <c r="B58" s="11" t="s">
        <v>28</v>
      </c>
      <c r="C58" s="19" t="s">
        <v>28</v>
      </c>
      <c r="D58" s="19" t="s">
        <v>28</v>
      </c>
      <c r="E58" s="11" t="s">
        <v>28</v>
      </c>
      <c r="F58" s="19" t="s">
        <v>28</v>
      </c>
      <c r="H58" s="19"/>
    </row>
    <row r="59" spans="1:8" ht="12.75">
      <c r="A59" s="19" t="s">
        <v>28</v>
      </c>
      <c r="B59" s="11" t="s">
        <v>28</v>
      </c>
      <c r="C59" s="19" t="s">
        <v>28</v>
      </c>
      <c r="D59" s="19" t="s">
        <v>28</v>
      </c>
      <c r="E59" s="11" t="s">
        <v>28</v>
      </c>
      <c r="F59" s="19" t="s">
        <v>28</v>
      </c>
      <c r="H59" s="19"/>
    </row>
    <row r="60" spans="1:8" ht="12.75">
      <c r="A60" s="19" t="s">
        <v>28</v>
      </c>
      <c r="B60" s="11" t="s">
        <v>28</v>
      </c>
      <c r="C60" s="19" t="s">
        <v>28</v>
      </c>
      <c r="D60" s="19" t="s">
        <v>28</v>
      </c>
      <c r="E60" s="11" t="s">
        <v>28</v>
      </c>
      <c r="F60" s="19" t="s">
        <v>28</v>
      </c>
      <c r="H60" s="19"/>
    </row>
    <row r="61" spans="1:8" ht="12.75">
      <c r="A61" s="19" t="s">
        <v>28</v>
      </c>
      <c r="B61" s="11" t="s">
        <v>28</v>
      </c>
      <c r="C61" s="19" t="s">
        <v>28</v>
      </c>
      <c r="D61" s="19" t="s">
        <v>28</v>
      </c>
      <c r="E61" s="11" t="s">
        <v>28</v>
      </c>
      <c r="F61" s="19" t="s">
        <v>28</v>
      </c>
      <c r="H61" s="19"/>
    </row>
    <row r="62" spans="1:8" ht="12.75">
      <c r="A62" s="19" t="s">
        <v>28</v>
      </c>
      <c r="B62" s="11" t="s">
        <v>28</v>
      </c>
      <c r="C62" s="19" t="s">
        <v>28</v>
      </c>
      <c r="D62" s="19" t="s">
        <v>28</v>
      </c>
      <c r="E62" s="11" t="s">
        <v>28</v>
      </c>
      <c r="F62" s="19" t="s">
        <v>28</v>
      </c>
      <c r="H62" s="19"/>
    </row>
    <row r="63" spans="1:8" ht="12.75">
      <c r="A63" s="19" t="s">
        <v>28</v>
      </c>
      <c r="B63" s="11" t="s">
        <v>28</v>
      </c>
      <c r="C63" s="19" t="s">
        <v>28</v>
      </c>
      <c r="D63" s="19" t="s">
        <v>28</v>
      </c>
      <c r="E63" s="11" t="s">
        <v>28</v>
      </c>
      <c r="F63" s="19" t="s">
        <v>28</v>
      </c>
      <c r="H63" s="19"/>
    </row>
    <row r="64" spans="1:8" ht="12.75">
      <c r="A64" s="19" t="s">
        <v>28</v>
      </c>
      <c r="B64" s="11" t="s">
        <v>28</v>
      </c>
      <c r="C64" s="19" t="s">
        <v>28</v>
      </c>
      <c r="D64" s="19" t="s">
        <v>28</v>
      </c>
      <c r="E64" s="11" t="s">
        <v>28</v>
      </c>
      <c r="F64" s="19" t="s">
        <v>28</v>
      </c>
      <c r="H64" s="19"/>
    </row>
    <row r="65" spans="1:8" ht="12.75">
      <c r="A65" s="19" t="s">
        <v>28</v>
      </c>
      <c r="B65" s="11" t="s">
        <v>28</v>
      </c>
      <c r="C65" s="19" t="s">
        <v>28</v>
      </c>
      <c r="D65" s="19" t="s">
        <v>28</v>
      </c>
      <c r="E65" s="11" t="s">
        <v>28</v>
      </c>
      <c r="F65" s="19" t="s">
        <v>28</v>
      </c>
      <c r="H65" s="19"/>
    </row>
    <row r="66" spans="1:8" ht="12.75">
      <c r="A66" s="19" t="s">
        <v>28</v>
      </c>
      <c r="B66" s="11" t="s">
        <v>28</v>
      </c>
      <c r="C66" s="19" t="s">
        <v>28</v>
      </c>
      <c r="D66" s="19" t="s">
        <v>28</v>
      </c>
      <c r="E66" s="11" t="s">
        <v>28</v>
      </c>
      <c r="F66" s="19" t="s">
        <v>28</v>
      </c>
      <c r="H66" s="19"/>
    </row>
    <row r="67" spans="1:8" ht="12.75">
      <c r="A67" s="19" t="s">
        <v>28</v>
      </c>
      <c r="B67" s="11" t="s">
        <v>28</v>
      </c>
      <c r="C67" s="19" t="s">
        <v>28</v>
      </c>
      <c r="D67" s="19" t="s">
        <v>28</v>
      </c>
      <c r="E67" s="11" t="s">
        <v>28</v>
      </c>
      <c r="F67" s="19" t="s">
        <v>28</v>
      </c>
      <c r="H67" s="19"/>
    </row>
    <row r="68" spans="1:8" ht="12.75">
      <c r="A68" s="19" t="s">
        <v>28</v>
      </c>
      <c r="B68" s="11" t="s">
        <v>28</v>
      </c>
      <c r="C68" s="19" t="s">
        <v>28</v>
      </c>
      <c r="D68" s="19" t="s">
        <v>28</v>
      </c>
      <c r="E68" s="11" t="s">
        <v>28</v>
      </c>
      <c r="F68" s="19" t="s">
        <v>28</v>
      </c>
      <c r="H68" s="19"/>
    </row>
    <row r="69" spans="1:8" ht="12.75">
      <c r="A69" s="19" t="s">
        <v>28</v>
      </c>
      <c r="B69" s="11" t="s">
        <v>28</v>
      </c>
      <c r="C69" s="19" t="s">
        <v>28</v>
      </c>
      <c r="D69" s="19" t="s">
        <v>28</v>
      </c>
      <c r="E69" s="11" t="s">
        <v>28</v>
      </c>
      <c r="F69" s="19" t="s">
        <v>28</v>
      </c>
      <c r="H69" s="19"/>
    </row>
    <row r="70" spans="1:8" ht="12.75">
      <c r="A70" s="19" t="s">
        <v>28</v>
      </c>
      <c r="B70" s="11" t="s">
        <v>28</v>
      </c>
      <c r="C70" s="19" t="s">
        <v>28</v>
      </c>
      <c r="D70" s="19" t="s">
        <v>28</v>
      </c>
      <c r="E70" s="11" t="s">
        <v>28</v>
      </c>
      <c r="F70" s="19" t="s">
        <v>28</v>
      </c>
      <c r="H70" s="19"/>
    </row>
    <row r="71" spans="1:8" ht="12.75">
      <c r="A71" s="19" t="s">
        <v>28</v>
      </c>
      <c r="B71" s="11" t="s">
        <v>28</v>
      </c>
      <c r="C71" s="19" t="s">
        <v>28</v>
      </c>
      <c r="D71" s="19" t="s">
        <v>28</v>
      </c>
      <c r="E71" s="11" t="s">
        <v>28</v>
      </c>
      <c r="F71" s="19" t="s">
        <v>28</v>
      </c>
      <c r="H71" s="19"/>
    </row>
    <row r="72" spans="1:8" ht="12.75">
      <c r="A72" s="19" t="s">
        <v>28</v>
      </c>
      <c r="B72" s="11" t="s">
        <v>28</v>
      </c>
      <c r="C72" s="19" t="s">
        <v>28</v>
      </c>
      <c r="D72" s="19" t="s">
        <v>28</v>
      </c>
      <c r="E72" s="11" t="s">
        <v>28</v>
      </c>
      <c r="F72" s="19" t="s">
        <v>28</v>
      </c>
      <c r="H72" s="19"/>
    </row>
    <row r="73" spans="1:8" ht="12.75">
      <c r="A73" s="19" t="s">
        <v>28</v>
      </c>
      <c r="B73" s="11" t="s">
        <v>28</v>
      </c>
      <c r="C73" s="19" t="s">
        <v>28</v>
      </c>
      <c r="D73" s="19" t="s">
        <v>28</v>
      </c>
      <c r="E73" s="11" t="s">
        <v>28</v>
      </c>
      <c r="F73" s="19" t="s">
        <v>28</v>
      </c>
      <c r="H73" s="19"/>
    </row>
    <row r="74" spans="1:8" ht="12.75">
      <c r="A74" s="19" t="s">
        <v>28</v>
      </c>
      <c r="B74" s="11" t="s">
        <v>28</v>
      </c>
      <c r="C74" s="19" t="s">
        <v>28</v>
      </c>
      <c r="D74" s="19" t="s">
        <v>28</v>
      </c>
      <c r="E74" s="11" t="s">
        <v>28</v>
      </c>
      <c r="F74" s="19" t="s">
        <v>28</v>
      </c>
      <c r="H74" s="19"/>
    </row>
    <row r="75" spans="1:8" ht="12.75">
      <c r="A75" s="19" t="s">
        <v>28</v>
      </c>
      <c r="B75" s="11" t="s">
        <v>28</v>
      </c>
      <c r="C75" s="19" t="s">
        <v>28</v>
      </c>
      <c r="D75" s="19" t="s">
        <v>28</v>
      </c>
      <c r="E75" s="11" t="s">
        <v>28</v>
      </c>
      <c r="F75" s="19" t="s">
        <v>28</v>
      </c>
      <c r="H75" s="19"/>
    </row>
    <row r="76" spans="1:8" ht="12.75">
      <c r="A76" s="19" t="s">
        <v>28</v>
      </c>
      <c r="B76" s="11" t="s">
        <v>28</v>
      </c>
      <c r="C76" s="19" t="s">
        <v>28</v>
      </c>
      <c r="D76" s="19" t="s">
        <v>28</v>
      </c>
      <c r="E76" s="11" t="s">
        <v>28</v>
      </c>
      <c r="F76" s="19" t="s">
        <v>28</v>
      </c>
      <c r="H76" s="19"/>
    </row>
    <row r="77" spans="1:8" ht="12.75">
      <c r="A77" s="19" t="s">
        <v>28</v>
      </c>
      <c r="B77" s="11" t="s">
        <v>28</v>
      </c>
      <c r="C77" s="19" t="s">
        <v>28</v>
      </c>
      <c r="D77" s="19" t="s">
        <v>28</v>
      </c>
      <c r="E77" s="11" t="s">
        <v>28</v>
      </c>
      <c r="F77" s="19" t="s">
        <v>28</v>
      </c>
      <c r="H77" s="19"/>
    </row>
    <row r="78" spans="1:8" ht="12.75">
      <c r="A78" s="19" t="s">
        <v>28</v>
      </c>
      <c r="B78" s="11" t="s">
        <v>28</v>
      </c>
      <c r="C78" s="19" t="s">
        <v>28</v>
      </c>
      <c r="D78" s="19" t="s">
        <v>28</v>
      </c>
      <c r="E78" s="11" t="s">
        <v>28</v>
      </c>
      <c r="F78" s="19" t="s">
        <v>28</v>
      </c>
      <c r="H78" s="19"/>
    </row>
    <row r="79" spans="1:8" ht="12.75">
      <c r="A79" s="19" t="s">
        <v>28</v>
      </c>
      <c r="B79" s="11" t="s">
        <v>28</v>
      </c>
      <c r="C79" s="19" t="s">
        <v>28</v>
      </c>
      <c r="D79" s="19" t="s">
        <v>28</v>
      </c>
      <c r="E79" s="11" t="s">
        <v>28</v>
      </c>
      <c r="F79" s="19" t="s">
        <v>28</v>
      </c>
      <c r="H79" s="19"/>
    </row>
    <row r="80" spans="1:8" ht="12.75">
      <c r="A80" s="19" t="s">
        <v>28</v>
      </c>
      <c r="B80" s="11" t="s">
        <v>28</v>
      </c>
      <c r="C80" s="19" t="s">
        <v>28</v>
      </c>
      <c r="D80" s="19" t="s">
        <v>28</v>
      </c>
      <c r="E80" s="11" t="s">
        <v>28</v>
      </c>
      <c r="F80" s="19" t="s">
        <v>28</v>
      </c>
      <c r="H80" s="19"/>
    </row>
    <row r="81" spans="1:8" ht="12.75">
      <c r="A81" s="19" t="s">
        <v>28</v>
      </c>
      <c r="B81" s="11" t="s">
        <v>28</v>
      </c>
      <c r="C81" s="19" t="s">
        <v>28</v>
      </c>
      <c r="D81" s="19" t="s">
        <v>28</v>
      </c>
      <c r="E81" s="11" t="s">
        <v>28</v>
      </c>
      <c r="F81" s="19" t="s">
        <v>28</v>
      </c>
      <c r="H81" s="19"/>
    </row>
    <row r="82" spans="1:8" ht="12.75">
      <c r="A82" s="19" t="s">
        <v>28</v>
      </c>
      <c r="B82" s="11" t="s">
        <v>28</v>
      </c>
      <c r="C82" s="19" t="s">
        <v>28</v>
      </c>
      <c r="D82" s="19" t="s">
        <v>28</v>
      </c>
      <c r="E82" s="11" t="s">
        <v>28</v>
      </c>
      <c r="F82" s="19" t="s">
        <v>28</v>
      </c>
      <c r="H82" s="19"/>
    </row>
    <row r="83" spans="1:8" ht="12.75">
      <c r="A83" s="19" t="s">
        <v>28</v>
      </c>
      <c r="B83" s="11" t="s">
        <v>28</v>
      </c>
      <c r="C83" s="19" t="s">
        <v>28</v>
      </c>
      <c r="D83" s="19" t="s">
        <v>28</v>
      </c>
      <c r="E83" s="11" t="s">
        <v>28</v>
      </c>
      <c r="F83" s="19" t="s">
        <v>28</v>
      </c>
      <c r="H83" s="19"/>
    </row>
    <row r="84" spans="1:8" ht="12.75">
      <c r="A84" s="19" t="s">
        <v>28</v>
      </c>
      <c r="B84" s="11" t="s">
        <v>28</v>
      </c>
      <c r="C84" s="19" t="s">
        <v>28</v>
      </c>
      <c r="D84" s="19" t="s">
        <v>28</v>
      </c>
      <c r="E84" s="11" t="s">
        <v>28</v>
      </c>
      <c r="F84" s="19" t="s">
        <v>28</v>
      </c>
      <c r="H84" s="19"/>
    </row>
    <row r="85" spans="1:8" ht="12.75">
      <c r="A85" s="19" t="s">
        <v>28</v>
      </c>
      <c r="B85" s="11" t="s">
        <v>28</v>
      </c>
      <c r="C85" s="19" t="s">
        <v>28</v>
      </c>
      <c r="D85" s="19" t="s">
        <v>28</v>
      </c>
      <c r="E85" s="11" t="s">
        <v>28</v>
      </c>
      <c r="F85" s="19" t="s">
        <v>28</v>
      </c>
      <c r="H85" s="19"/>
    </row>
    <row r="86" spans="1:8" ht="12.75">
      <c r="A86" s="19" t="s">
        <v>28</v>
      </c>
      <c r="B86" s="11" t="s">
        <v>28</v>
      </c>
      <c r="C86" s="19" t="s">
        <v>28</v>
      </c>
      <c r="D86" s="19" t="s">
        <v>28</v>
      </c>
      <c r="E86" s="11" t="s">
        <v>28</v>
      </c>
      <c r="F86" s="19" t="s">
        <v>28</v>
      </c>
      <c r="H86" s="19"/>
    </row>
    <row r="87" spans="1:8" ht="12.75">
      <c r="A87" s="19" t="s">
        <v>28</v>
      </c>
      <c r="B87" s="11" t="s">
        <v>28</v>
      </c>
      <c r="C87" s="19" t="s">
        <v>28</v>
      </c>
      <c r="D87" s="19" t="s">
        <v>28</v>
      </c>
      <c r="E87" s="11" t="s">
        <v>28</v>
      </c>
      <c r="F87" s="19" t="s">
        <v>28</v>
      </c>
      <c r="H87" s="19"/>
    </row>
    <row r="88" spans="1:8" ht="12.75">
      <c r="A88" s="19" t="s">
        <v>28</v>
      </c>
      <c r="B88" s="11" t="s">
        <v>28</v>
      </c>
      <c r="C88" s="19" t="s">
        <v>28</v>
      </c>
      <c r="D88" s="19" t="s">
        <v>28</v>
      </c>
      <c r="E88" s="11" t="s">
        <v>28</v>
      </c>
      <c r="F88" s="19" t="s">
        <v>28</v>
      </c>
      <c r="H88" s="19"/>
    </row>
    <row r="89" spans="1:8" ht="12.75">
      <c r="A89" s="19" t="s">
        <v>28</v>
      </c>
      <c r="B89" s="11" t="s">
        <v>28</v>
      </c>
      <c r="C89" s="19" t="s">
        <v>28</v>
      </c>
      <c r="D89" s="19" t="s">
        <v>28</v>
      </c>
      <c r="E89" s="11" t="s">
        <v>28</v>
      </c>
      <c r="F89" s="19" t="s">
        <v>28</v>
      </c>
      <c r="H89" s="19"/>
    </row>
    <row r="90" spans="1:8" ht="12.75">
      <c r="A90" s="19" t="s">
        <v>28</v>
      </c>
      <c r="B90" s="11" t="s">
        <v>28</v>
      </c>
      <c r="C90" s="19" t="s">
        <v>28</v>
      </c>
      <c r="D90" s="19" t="s">
        <v>28</v>
      </c>
      <c r="E90" s="11" t="s">
        <v>28</v>
      </c>
      <c r="F90" s="19" t="s">
        <v>28</v>
      </c>
      <c r="H90" s="19"/>
    </row>
    <row r="91" spans="1:8" ht="12.75">
      <c r="A91" s="19" t="s">
        <v>28</v>
      </c>
      <c r="B91" s="11" t="s">
        <v>28</v>
      </c>
      <c r="C91" s="19" t="s">
        <v>28</v>
      </c>
      <c r="D91" s="19" t="s">
        <v>28</v>
      </c>
      <c r="E91" s="11" t="s">
        <v>28</v>
      </c>
      <c r="F91" s="19" t="s">
        <v>28</v>
      </c>
      <c r="H91" s="19"/>
    </row>
    <row r="92" spans="1:8" ht="12.75">
      <c r="A92" s="19" t="s">
        <v>28</v>
      </c>
      <c r="B92" s="11" t="s">
        <v>28</v>
      </c>
      <c r="C92" s="19" t="s">
        <v>28</v>
      </c>
      <c r="D92" s="19" t="s">
        <v>28</v>
      </c>
      <c r="E92" s="11" t="s">
        <v>28</v>
      </c>
      <c r="F92" s="19" t="s">
        <v>28</v>
      </c>
      <c r="H92" s="19"/>
    </row>
    <row r="93" spans="1:8" ht="12.75">
      <c r="A93" s="19" t="s">
        <v>28</v>
      </c>
      <c r="B93" s="11" t="s">
        <v>28</v>
      </c>
      <c r="C93" s="19" t="s">
        <v>28</v>
      </c>
      <c r="D93" s="19" t="s">
        <v>28</v>
      </c>
      <c r="E93" s="11" t="s">
        <v>28</v>
      </c>
      <c r="F93" s="19" t="s">
        <v>28</v>
      </c>
      <c r="H93" s="19"/>
    </row>
    <row r="94" spans="1:8" ht="12.75">
      <c r="A94" s="19">
        <v>22</v>
      </c>
      <c r="B94" s="11">
        <v>26</v>
      </c>
      <c r="C94" s="19">
        <v>25</v>
      </c>
      <c r="D94" s="19">
        <v>4</v>
      </c>
      <c r="E94" s="11">
        <v>4</v>
      </c>
      <c r="F94" s="19">
        <v>5</v>
      </c>
      <c r="H94" s="19">
        <v>1538743</v>
      </c>
    </row>
    <row r="95" spans="1:8" ht="12.75">
      <c r="A95" s="19" t="s">
        <v>28</v>
      </c>
      <c r="B95" s="11" t="s">
        <v>28</v>
      </c>
      <c r="C95" s="19" t="s">
        <v>28</v>
      </c>
      <c r="D95" s="19" t="s">
        <v>28</v>
      </c>
      <c r="E95" s="11" t="s">
        <v>28</v>
      </c>
      <c r="F95" s="19" t="s">
        <v>28</v>
      </c>
      <c r="H95" s="19"/>
    </row>
    <row r="96" spans="1:8" ht="12.75">
      <c r="A96" s="19">
        <v>32</v>
      </c>
      <c r="B96" s="11">
        <v>32</v>
      </c>
      <c r="C96" s="19">
        <v>33</v>
      </c>
      <c r="D96" s="19">
        <v>15</v>
      </c>
      <c r="E96" s="11">
        <v>15</v>
      </c>
      <c r="F96" s="19">
        <v>14</v>
      </c>
      <c r="H96" s="19">
        <v>1541009</v>
      </c>
    </row>
    <row r="97" spans="1:8" ht="12.75">
      <c r="A97" s="19" t="s">
        <v>28</v>
      </c>
      <c r="B97" s="11" t="s">
        <v>28</v>
      </c>
      <c r="C97" s="19" t="s">
        <v>28</v>
      </c>
      <c r="D97" s="19" t="s">
        <v>28</v>
      </c>
      <c r="E97" s="11" t="s">
        <v>28</v>
      </c>
      <c r="F97" s="19" t="s">
        <v>28</v>
      </c>
      <c r="H97" s="19"/>
    </row>
    <row r="98" spans="1:8" ht="12.75">
      <c r="A98" s="19" t="s">
        <v>28</v>
      </c>
      <c r="B98" s="11" t="s">
        <v>28</v>
      </c>
      <c r="C98" s="19" t="s">
        <v>28</v>
      </c>
      <c r="D98" s="19" t="s">
        <v>28</v>
      </c>
      <c r="E98" s="11" t="s">
        <v>28</v>
      </c>
      <c r="F98" s="19" t="s">
        <v>28</v>
      </c>
      <c r="H98" s="19"/>
    </row>
    <row r="99" spans="1:8" ht="12.75">
      <c r="A99" s="19" t="s">
        <v>28</v>
      </c>
      <c r="B99" s="11" t="s">
        <v>28</v>
      </c>
      <c r="C99" s="19" t="s">
        <v>28</v>
      </c>
      <c r="D99" s="19" t="s">
        <v>28</v>
      </c>
      <c r="E99" s="11" t="s">
        <v>28</v>
      </c>
      <c r="F99" s="19" t="s">
        <v>28</v>
      </c>
      <c r="H99" s="19"/>
    </row>
    <row r="100" spans="1:8" ht="12.75">
      <c r="A100" s="19" t="s">
        <v>28</v>
      </c>
      <c r="B100" s="11" t="s">
        <v>28</v>
      </c>
      <c r="C100" s="19" t="s">
        <v>28</v>
      </c>
      <c r="D100" s="19" t="s">
        <v>28</v>
      </c>
      <c r="E100" s="11" t="s">
        <v>28</v>
      </c>
      <c r="F100" s="19" t="s">
        <v>28</v>
      </c>
      <c r="H100" s="19"/>
    </row>
    <row r="101" spans="1:8" ht="12.75">
      <c r="A101" s="19" t="s">
        <v>28</v>
      </c>
      <c r="B101" s="11" t="s">
        <v>28</v>
      </c>
      <c r="C101" s="19" t="s">
        <v>28</v>
      </c>
      <c r="D101" s="19" t="s">
        <v>28</v>
      </c>
      <c r="E101" s="11" t="s">
        <v>28</v>
      </c>
      <c r="F101" s="19" t="s">
        <v>28</v>
      </c>
      <c r="H101" s="19"/>
    </row>
    <row r="102" spans="1:8" ht="12.75">
      <c r="A102" s="19" t="s">
        <v>28</v>
      </c>
      <c r="B102" s="11" t="s">
        <v>28</v>
      </c>
      <c r="C102" s="19" t="s">
        <v>28</v>
      </c>
      <c r="D102" s="19" t="s">
        <v>28</v>
      </c>
      <c r="E102" s="11" t="s">
        <v>28</v>
      </c>
      <c r="F102" s="19" t="s">
        <v>28</v>
      </c>
      <c r="H102" s="19"/>
    </row>
    <row r="103" spans="1:8" ht="12.75">
      <c r="A103" s="19" t="s">
        <v>28</v>
      </c>
      <c r="B103" s="11" t="s">
        <v>28</v>
      </c>
      <c r="C103" s="19" t="s">
        <v>28</v>
      </c>
      <c r="D103" s="19" t="s">
        <v>28</v>
      </c>
      <c r="E103" s="11" t="s">
        <v>28</v>
      </c>
      <c r="F103" s="19" t="s">
        <v>28</v>
      </c>
      <c r="H103" s="19"/>
    </row>
    <row r="104" spans="1:8" ht="12.75">
      <c r="A104" s="19" t="s">
        <v>28</v>
      </c>
      <c r="B104" s="11" t="s">
        <v>28</v>
      </c>
      <c r="C104" s="19" t="s">
        <v>28</v>
      </c>
      <c r="D104" s="19" t="s">
        <v>28</v>
      </c>
      <c r="E104" s="11" t="s">
        <v>28</v>
      </c>
      <c r="F104" s="19" t="s">
        <v>28</v>
      </c>
      <c r="H104" s="19"/>
    </row>
    <row r="105" spans="1:8" ht="12.75">
      <c r="A105" s="19">
        <v>94</v>
      </c>
      <c r="B105" s="11">
        <v>99</v>
      </c>
      <c r="C105" s="19">
        <v>89</v>
      </c>
      <c r="D105" s="19">
        <v>26</v>
      </c>
      <c r="E105" s="11">
        <v>26</v>
      </c>
      <c r="F105" s="19">
        <v>23</v>
      </c>
      <c r="H105" s="19">
        <v>1541372</v>
      </c>
    </row>
    <row r="106" spans="1:8" ht="12.75">
      <c r="A106" s="19" t="s">
        <v>28</v>
      </c>
      <c r="B106" s="11" t="s">
        <v>28</v>
      </c>
      <c r="C106" s="19" t="s">
        <v>28</v>
      </c>
      <c r="D106" s="19" t="s">
        <v>28</v>
      </c>
      <c r="E106" s="11" t="s">
        <v>28</v>
      </c>
      <c r="F106" s="19" t="s">
        <v>28</v>
      </c>
      <c r="H106" s="19"/>
    </row>
    <row r="107" spans="1:8" ht="12.75">
      <c r="A107" s="19" t="s">
        <v>28</v>
      </c>
      <c r="B107" s="11" t="s">
        <v>28</v>
      </c>
      <c r="C107" s="19" t="s">
        <v>28</v>
      </c>
      <c r="D107" s="19" t="s">
        <v>28</v>
      </c>
      <c r="E107" s="11" t="s">
        <v>28</v>
      </c>
      <c r="F107" s="19" t="s">
        <v>28</v>
      </c>
      <c r="H107" s="19"/>
    </row>
    <row r="108" spans="1:8" ht="12.75">
      <c r="A108" s="19" t="s">
        <v>28</v>
      </c>
      <c r="B108" s="11" t="s">
        <v>28</v>
      </c>
      <c r="C108" s="19" t="s">
        <v>28</v>
      </c>
      <c r="D108" s="19" t="s">
        <v>28</v>
      </c>
      <c r="E108" s="11" t="s">
        <v>28</v>
      </c>
      <c r="F108" s="19" t="s">
        <v>28</v>
      </c>
      <c r="H108" s="19"/>
    </row>
    <row r="109" spans="1:8" ht="12.75">
      <c r="A109" s="19">
        <v>2864</v>
      </c>
      <c r="B109" s="11">
        <v>3238</v>
      </c>
      <c r="C109" s="19">
        <v>919</v>
      </c>
      <c r="D109" s="19">
        <v>403</v>
      </c>
      <c r="E109" s="11">
        <v>474</v>
      </c>
      <c r="F109" s="19">
        <v>115</v>
      </c>
      <c r="H109" s="19">
        <v>1542026</v>
      </c>
    </row>
    <row r="110" spans="1:8" ht="12.75">
      <c r="A110" s="19" t="s">
        <v>28</v>
      </c>
      <c r="B110" s="11" t="s">
        <v>28</v>
      </c>
      <c r="C110" s="19" t="s">
        <v>28</v>
      </c>
      <c r="D110" s="19" t="s">
        <v>28</v>
      </c>
      <c r="E110" s="11" t="s">
        <v>28</v>
      </c>
      <c r="F110" s="19" t="s">
        <v>28</v>
      </c>
      <c r="H110" s="19"/>
    </row>
    <row r="111" spans="1:8" ht="12.75">
      <c r="A111" s="19">
        <v>993</v>
      </c>
      <c r="B111" s="11">
        <v>892</v>
      </c>
      <c r="C111" s="19">
        <v>1242</v>
      </c>
      <c r="D111" s="19">
        <v>191</v>
      </c>
      <c r="E111" s="11">
        <v>173</v>
      </c>
      <c r="F111" s="19">
        <v>326</v>
      </c>
      <c r="H111" s="19">
        <v>1548902</v>
      </c>
    </row>
    <row r="112" spans="1:8" ht="12.75">
      <c r="A112" s="19" t="s">
        <v>28</v>
      </c>
      <c r="B112" s="11" t="s">
        <v>28</v>
      </c>
      <c r="C112" s="19" t="s">
        <v>28</v>
      </c>
      <c r="D112" s="19" t="s">
        <v>28</v>
      </c>
      <c r="E112" s="11" t="s">
        <v>28</v>
      </c>
      <c r="F112" s="19" t="s">
        <v>28</v>
      </c>
      <c r="H112" s="19"/>
    </row>
    <row r="113" spans="1:8" ht="12.75">
      <c r="A113" s="19" t="s">
        <v>28</v>
      </c>
      <c r="B113" s="11" t="s">
        <v>28</v>
      </c>
      <c r="C113" s="19" t="s">
        <v>28</v>
      </c>
      <c r="D113" s="19" t="s">
        <v>28</v>
      </c>
      <c r="E113" s="11" t="s">
        <v>28</v>
      </c>
      <c r="F113" s="19" t="s">
        <v>28</v>
      </c>
      <c r="H113" s="19"/>
    </row>
    <row r="114" spans="1:8" ht="12.75">
      <c r="A114" s="19" t="s">
        <v>28</v>
      </c>
      <c r="B114" s="11" t="s">
        <v>28</v>
      </c>
      <c r="C114" s="19" t="s">
        <v>28</v>
      </c>
      <c r="D114" s="19" t="s">
        <v>28</v>
      </c>
      <c r="E114" s="11" t="s">
        <v>28</v>
      </c>
      <c r="F114" s="19" t="s">
        <v>28</v>
      </c>
      <c r="H114" s="19"/>
    </row>
    <row r="115" spans="1:8" ht="12.75">
      <c r="A115" s="19" t="s">
        <v>28</v>
      </c>
      <c r="B115" s="11" t="s">
        <v>28</v>
      </c>
      <c r="C115" s="19" t="s">
        <v>28</v>
      </c>
      <c r="D115" s="19" t="s">
        <v>28</v>
      </c>
      <c r="E115" s="11" t="s">
        <v>28</v>
      </c>
      <c r="F115" s="19" t="s">
        <v>28</v>
      </c>
      <c r="H115" s="19"/>
    </row>
    <row r="116" spans="1:8" ht="12.75">
      <c r="A116" s="19" t="s">
        <v>28</v>
      </c>
      <c r="B116" s="11" t="s">
        <v>28</v>
      </c>
      <c r="C116" s="19" t="s">
        <v>28</v>
      </c>
      <c r="D116" s="19" t="s">
        <v>28</v>
      </c>
      <c r="E116" s="11" t="s">
        <v>28</v>
      </c>
      <c r="F116" s="19" t="s">
        <v>28</v>
      </c>
      <c r="H116" s="19"/>
    </row>
    <row r="117" spans="1:8" ht="12.75">
      <c r="A117" s="19" t="s">
        <v>28</v>
      </c>
      <c r="B117" s="11" t="s">
        <v>28</v>
      </c>
      <c r="C117" s="19" t="s">
        <v>28</v>
      </c>
      <c r="D117" s="19" t="s">
        <v>28</v>
      </c>
      <c r="E117" s="11" t="s">
        <v>28</v>
      </c>
      <c r="F117" s="19" t="s">
        <v>28</v>
      </c>
      <c r="H117" s="19"/>
    </row>
    <row r="118" spans="1:8" ht="12.75">
      <c r="A118" s="19" t="s">
        <v>28</v>
      </c>
      <c r="B118" s="11" t="s">
        <v>28</v>
      </c>
      <c r="C118" s="19" t="s">
        <v>28</v>
      </c>
      <c r="D118" s="19" t="s">
        <v>28</v>
      </c>
      <c r="E118" s="11" t="s">
        <v>28</v>
      </c>
      <c r="F118" s="19" t="s">
        <v>28</v>
      </c>
      <c r="H118" s="19"/>
    </row>
    <row r="119" spans="1:8" ht="12.75">
      <c r="A119" s="19" t="s">
        <v>28</v>
      </c>
      <c r="B119" s="11" t="s">
        <v>28</v>
      </c>
      <c r="C119" s="19" t="s">
        <v>28</v>
      </c>
      <c r="D119" s="19" t="s">
        <v>28</v>
      </c>
      <c r="E119" s="11" t="s">
        <v>28</v>
      </c>
      <c r="F119" s="19" t="s">
        <v>28</v>
      </c>
      <c r="H119" s="19"/>
    </row>
    <row r="120" spans="1:8" ht="12.75">
      <c r="A120" s="19">
        <v>115</v>
      </c>
      <c r="B120" s="11">
        <v>139</v>
      </c>
      <c r="C120" s="19">
        <v>132</v>
      </c>
      <c r="D120" s="19">
        <v>38</v>
      </c>
      <c r="E120" s="11">
        <v>40</v>
      </c>
      <c r="F120" s="19">
        <v>80</v>
      </c>
      <c r="H120" s="19">
        <v>1549282</v>
      </c>
    </row>
    <row r="121" spans="1:8" ht="12.75">
      <c r="A121" s="19" t="s">
        <v>28</v>
      </c>
      <c r="B121" s="11" t="s">
        <v>28</v>
      </c>
      <c r="C121" s="19" t="s">
        <v>28</v>
      </c>
      <c r="D121" s="19" t="s">
        <v>28</v>
      </c>
      <c r="E121" s="11" t="s">
        <v>28</v>
      </c>
      <c r="F121" s="19" t="s">
        <v>28</v>
      </c>
      <c r="H121" s="19"/>
    </row>
    <row r="122" spans="1:8" ht="12.75">
      <c r="A122" s="19" t="s">
        <v>28</v>
      </c>
      <c r="B122" s="11" t="s">
        <v>28</v>
      </c>
      <c r="C122" s="19" t="s">
        <v>28</v>
      </c>
      <c r="D122" s="19" t="s">
        <v>28</v>
      </c>
      <c r="E122" s="11" t="s">
        <v>28</v>
      </c>
      <c r="F122" s="19" t="s">
        <v>28</v>
      </c>
      <c r="H122" s="19"/>
    </row>
    <row r="123" spans="1:8" ht="12.75">
      <c r="A123" s="19" t="s">
        <v>28</v>
      </c>
      <c r="B123" s="11" t="s">
        <v>28</v>
      </c>
      <c r="C123" s="19" t="s">
        <v>28</v>
      </c>
      <c r="D123" s="19" t="s">
        <v>28</v>
      </c>
      <c r="E123" s="11" t="s">
        <v>28</v>
      </c>
      <c r="F123" s="19" t="s">
        <v>28</v>
      </c>
      <c r="H123" s="19"/>
    </row>
    <row r="124" spans="1:8" ht="12.75">
      <c r="A124" s="19" t="s">
        <v>28</v>
      </c>
      <c r="B124" s="11" t="s">
        <v>28</v>
      </c>
      <c r="C124" s="19" t="s">
        <v>28</v>
      </c>
      <c r="D124" s="19" t="s">
        <v>28</v>
      </c>
      <c r="E124" s="11" t="s">
        <v>28</v>
      </c>
      <c r="F124" s="19" t="s">
        <v>28</v>
      </c>
      <c r="H124" s="19"/>
    </row>
    <row r="125" spans="1:8" ht="12.75">
      <c r="A125" s="19">
        <v>62</v>
      </c>
      <c r="B125" s="11">
        <v>38</v>
      </c>
      <c r="C125" s="19">
        <v>27</v>
      </c>
      <c r="D125" s="19">
        <v>25</v>
      </c>
      <c r="E125" s="11">
        <v>15</v>
      </c>
      <c r="F125" s="19">
        <v>11</v>
      </c>
      <c r="H125" s="19">
        <v>1560584</v>
      </c>
    </row>
    <row r="126" spans="1:8" ht="12.75">
      <c r="A126" s="19">
        <v>11</v>
      </c>
      <c r="B126" s="11">
        <v>12</v>
      </c>
      <c r="C126" s="19">
        <v>12</v>
      </c>
      <c r="D126" s="19">
        <v>7</v>
      </c>
      <c r="E126" s="11">
        <v>7</v>
      </c>
      <c r="F126" s="19">
        <v>6</v>
      </c>
      <c r="H126" s="19">
        <v>1565447</v>
      </c>
    </row>
    <row r="127" spans="1:8" ht="12.75">
      <c r="A127" s="19" t="s">
        <v>28</v>
      </c>
      <c r="B127" s="11" t="s">
        <v>28</v>
      </c>
      <c r="C127" s="19" t="s">
        <v>28</v>
      </c>
      <c r="D127" s="19" t="s">
        <v>28</v>
      </c>
      <c r="E127" s="11" t="s">
        <v>28</v>
      </c>
      <c r="F127" s="19" t="s">
        <v>28</v>
      </c>
      <c r="H127" s="19"/>
    </row>
    <row r="128" spans="1:8" ht="12.75">
      <c r="A128" s="19" t="s">
        <v>28</v>
      </c>
      <c r="B128" s="11" t="s">
        <v>28</v>
      </c>
      <c r="C128" s="19" t="s">
        <v>28</v>
      </c>
      <c r="D128" s="19" t="s">
        <v>28</v>
      </c>
      <c r="E128" s="11" t="s">
        <v>28</v>
      </c>
      <c r="F128" s="19" t="s">
        <v>28</v>
      </c>
      <c r="H128" s="19"/>
    </row>
    <row r="129" spans="1:8" ht="12.75">
      <c r="A129" s="19" t="s">
        <v>28</v>
      </c>
      <c r="B129" s="11" t="s">
        <v>28</v>
      </c>
      <c r="C129" s="19" t="s">
        <v>28</v>
      </c>
      <c r="D129" s="19" t="s">
        <v>28</v>
      </c>
      <c r="E129" s="11" t="s">
        <v>28</v>
      </c>
      <c r="F129" s="19" t="s">
        <v>28</v>
      </c>
      <c r="H129" s="19"/>
    </row>
    <row r="130" spans="1:8" ht="12.75">
      <c r="A130" s="19" t="s">
        <v>28</v>
      </c>
      <c r="B130" s="11" t="s">
        <v>28</v>
      </c>
      <c r="C130" s="19" t="s">
        <v>28</v>
      </c>
      <c r="D130" s="19" t="s">
        <v>28</v>
      </c>
      <c r="E130" s="11" t="s">
        <v>28</v>
      </c>
      <c r="F130" s="19" t="s">
        <v>28</v>
      </c>
      <c r="H130" s="19"/>
    </row>
    <row r="131" spans="1:8" ht="12.75">
      <c r="A131" s="19" t="s">
        <v>28</v>
      </c>
      <c r="B131" s="11" t="s">
        <v>28</v>
      </c>
      <c r="C131" s="19" t="s">
        <v>28</v>
      </c>
      <c r="D131" s="19" t="s">
        <v>28</v>
      </c>
      <c r="E131" s="11" t="s">
        <v>28</v>
      </c>
      <c r="F131" s="19" t="s">
        <v>28</v>
      </c>
      <c r="H131" s="19"/>
    </row>
    <row r="132" spans="1:8" ht="12.75">
      <c r="A132" s="19" t="s">
        <v>28</v>
      </c>
      <c r="B132" s="11" t="s">
        <v>28</v>
      </c>
      <c r="C132" s="19" t="s">
        <v>28</v>
      </c>
      <c r="D132" s="19" t="s">
        <v>28</v>
      </c>
      <c r="E132" s="11" t="s">
        <v>28</v>
      </c>
      <c r="F132" s="19" t="s">
        <v>28</v>
      </c>
      <c r="H132" s="19"/>
    </row>
    <row r="133" spans="1:8" ht="12.75">
      <c r="A133" s="19" t="s">
        <v>28</v>
      </c>
      <c r="B133" s="11" t="s">
        <v>28</v>
      </c>
      <c r="C133" s="19" t="s">
        <v>28</v>
      </c>
      <c r="D133" s="19" t="s">
        <v>28</v>
      </c>
      <c r="E133" s="11" t="s">
        <v>28</v>
      </c>
      <c r="F133" s="19" t="s">
        <v>28</v>
      </c>
      <c r="H133" s="19"/>
    </row>
    <row r="134" spans="1:8" ht="12.75">
      <c r="A134" s="19">
        <v>76</v>
      </c>
      <c r="B134" s="11">
        <v>82</v>
      </c>
      <c r="C134" s="19">
        <v>78</v>
      </c>
      <c r="D134" s="19">
        <v>34</v>
      </c>
      <c r="E134" s="11">
        <v>38</v>
      </c>
      <c r="F134" s="19">
        <v>36</v>
      </c>
      <c r="H134" s="19">
        <v>1569735</v>
      </c>
    </row>
    <row r="135" spans="1:8" ht="12.75">
      <c r="A135" s="19">
        <v>92</v>
      </c>
      <c r="B135" s="11">
        <v>34</v>
      </c>
      <c r="C135" s="19">
        <v>45</v>
      </c>
      <c r="D135" s="19">
        <v>27</v>
      </c>
      <c r="E135" s="11">
        <v>18</v>
      </c>
      <c r="F135" s="19">
        <v>15</v>
      </c>
      <c r="H135" s="19">
        <v>1570554</v>
      </c>
    </row>
    <row r="136" spans="1:8" ht="12.75">
      <c r="A136" s="19" t="s">
        <v>28</v>
      </c>
      <c r="B136" s="11" t="s">
        <v>28</v>
      </c>
      <c r="C136" s="19" t="s">
        <v>28</v>
      </c>
      <c r="D136" s="19" t="s">
        <v>28</v>
      </c>
      <c r="E136" s="11" t="s">
        <v>28</v>
      </c>
      <c r="F136" s="19" t="s">
        <v>28</v>
      </c>
      <c r="H136" s="19"/>
    </row>
    <row r="137" spans="1:8" ht="12.75">
      <c r="A137" s="19" t="s">
        <v>28</v>
      </c>
      <c r="B137" s="11" t="s">
        <v>28</v>
      </c>
      <c r="C137" s="19" t="s">
        <v>28</v>
      </c>
      <c r="D137" s="19" t="s">
        <v>28</v>
      </c>
      <c r="E137" s="11" t="s">
        <v>28</v>
      </c>
      <c r="F137" s="19" t="s">
        <v>28</v>
      </c>
      <c r="H137" s="19"/>
    </row>
    <row r="138" spans="1:8" ht="12.75">
      <c r="A138" s="19">
        <v>14</v>
      </c>
      <c r="B138" s="11">
        <v>13</v>
      </c>
      <c r="C138" s="19">
        <v>17</v>
      </c>
      <c r="D138" s="19">
        <v>3</v>
      </c>
      <c r="E138" s="11">
        <v>3</v>
      </c>
      <c r="F138" s="19">
        <v>3</v>
      </c>
      <c r="H138" s="19">
        <v>1571629</v>
      </c>
    </row>
    <row r="139" spans="1:8" ht="12.75">
      <c r="A139" s="19" t="s">
        <v>28</v>
      </c>
      <c r="B139" s="11" t="s">
        <v>28</v>
      </c>
      <c r="C139" s="19" t="s">
        <v>28</v>
      </c>
      <c r="D139" s="19" t="s">
        <v>28</v>
      </c>
      <c r="E139" s="11" t="s">
        <v>28</v>
      </c>
      <c r="F139" s="19" t="s">
        <v>28</v>
      </c>
      <c r="H139" s="19"/>
    </row>
    <row r="140" spans="1:8" ht="12.75">
      <c r="A140" s="19" t="s">
        <v>28</v>
      </c>
      <c r="B140" s="11" t="s">
        <v>28</v>
      </c>
      <c r="C140" s="19" t="s">
        <v>28</v>
      </c>
      <c r="D140" s="19" t="s">
        <v>28</v>
      </c>
      <c r="E140" s="11" t="s">
        <v>28</v>
      </c>
      <c r="F140" s="19" t="s">
        <v>28</v>
      </c>
      <c r="H140" s="19"/>
    </row>
    <row r="141" spans="1:8" ht="12.75">
      <c r="A141" s="19">
        <v>11</v>
      </c>
      <c r="B141" s="11">
        <v>3</v>
      </c>
      <c r="C141" s="19">
        <v>3</v>
      </c>
      <c r="D141" s="19">
        <v>2</v>
      </c>
      <c r="E141" s="11">
        <v>2</v>
      </c>
      <c r="F141" s="19">
        <v>2</v>
      </c>
      <c r="H141" s="19">
        <v>1571752</v>
      </c>
    </row>
    <row r="142" spans="1:8" ht="12.75">
      <c r="A142" s="19" t="s">
        <v>28</v>
      </c>
      <c r="B142" s="11" t="s">
        <v>28</v>
      </c>
      <c r="C142" s="19" t="s">
        <v>28</v>
      </c>
      <c r="D142" s="19" t="s">
        <v>28</v>
      </c>
      <c r="E142" s="11" t="s">
        <v>28</v>
      </c>
      <c r="F142" s="19" t="s">
        <v>28</v>
      </c>
      <c r="H142" s="19"/>
    </row>
    <row r="143" spans="1:8" ht="12.75">
      <c r="A143" s="19" t="s">
        <v>28</v>
      </c>
      <c r="B143" s="11" t="s">
        <v>28</v>
      </c>
      <c r="C143" s="19" t="s">
        <v>28</v>
      </c>
      <c r="D143" s="19" t="s">
        <v>28</v>
      </c>
      <c r="E143" s="11" t="s">
        <v>28</v>
      </c>
      <c r="F143" s="19" t="s">
        <v>28</v>
      </c>
      <c r="H143" s="19"/>
    </row>
    <row r="144" spans="1:8" ht="12.75">
      <c r="A144" s="19" t="s">
        <v>28</v>
      </c>
      <c r="B144" s="11" t="s">
        <v>28</v>
      </c>
      <c r="C144" s="19" t="s">
        <v>28</v>
      </c>
      <c r="D144" s="19" t="s">
        <v>28</v>
      </c>
      <c r="E144" s="11" t="s">
        <v>28</v>
      </c>
      <c r="F144" s="19" t="s">
        <v>28</v>
      </c>
      <c r="H144" s="19"/>
    </row>
    <row r="145" spans="1:8" ht="12.75">
      <c r="A145" s="19" t="s">
        <v>28</v>
      </c>
      <c r="B145" s="11" t="s">
        <v>28</v>
      </c>
      <c r="C145" s="19" t="s">
        <v>28</v>
      </c>
      <c r="D145" s="19" t="s">
        <v>28</v>
      </c>
      <c r="E145" s="11" t="s">
        <v>28</v>
      </c>
      <c r="F145" s="19" t="s">
        <v>28</v>
      </c>
      <c r="H145" s="19"/>
    </row>
    <row r="146" spans="1:8" ht="12.75">
      <c r="A146" s="19" t="s">
        <v>28</v>
      </c>
      <c r="B146" s="11" t="s">
        <v>28</v>
      </c>
      <c r="C146" s="19" t="s">
        <v>28</v>
      </c>
      <c r="D146" s="19" t="s">
        <v>28</v>
      </c>
      <c r="E146" s="11" t="s">
        <v>28</v>
      </c>
      <c r="F146" s="19" t="s">
        <v>28</v>
      </c>
      <c r="H146" s="19"/>
    </row>
    <row r="147" spans="1:8" ht="12.75">
      <c r="A147" s="19" t="s">
        <v>28</v>
      </c>
      <c r="B147" s="11" t="s">
        <v>28</v>
      </c>
      <c r="C147" s="19" t="s">
        <v>28</v>
      </c>
      <c r="D147" s="19" t="s">
        <v>28</v>
      </c>
      <c r="E147" s="11" t="s">
        <v>28</v>
      </c>
      <c r="F147" s="19" t="s">
        <v>28</v>
      </c>
      <c r="H147" s="19"/>
    </row>
    <row r="148" spans="1:8" ht="12.75">
      <c r="A148" s="19" t="s">
        <v>28</v>
      </c>
      <c r="B148" s="11" t="s">
        <v>28</v>
      </c>
      <c r="C148" s="19" t="s">
        <v>28</v>
      </c>
      <c r="D148" s="19" t="s">
        <v>28</v>
      </c>
      <c r="E148" s="11" t="s">
        <v>28</v>
      </c>
      <c r="F148" s="19" t="s">
        <v>28</v>
      </c>
      <c r="H148" s="19"/>
    </row>
    <row r="149" spans="1:8" ht="12.75">
      <c r="A149" s="19" t="s">
        <v>28</v>
      </c>
      <c r="B149" s="11" t="s">
        <v>28</v>
      </c>
      <c r="C149" s="19" t="s">
        <v>28</v>
      </c>
      <c r="D149" s="19" t="s">
        <v>28</v>
      </c>
      <c r="E149" s="11" t="s">
        <v>28</v>
      </c>
      <c r="F149" s="19" t="s">
        <v>28</v>
      </c>
      <c r="H149" s="19"/>
    </row>
    <row r="150" spans="1:8" ht="12.75">
      <c r="A150" s="19" t="s">
        <v>28</v>
      </c>
      <c r="B150" s="11" t="s">
        <v>28</v>
      </c>
      <c r="C150" s="19" t="s">
        <v>28</v>
      </c>
      <c r="D150" s="19" t="s">
        <v>28</v>
      </c>
      <c r="E150" s="11" t="s">
        <v>28</v>
      </c>
      <c r="F150" s="19" t="s">
        <v>28</v>
      </c>
      <c r="H150" s="19"/>
    </row>
    <row r="151" spans="1:8" ht="12.75">
      <c r="A151" s="19" t="s">
        <v>28</v>
      </c>
      <c r="B151" s="11" t="s">
        <v>28</v>
      </c>
      <c r="C151" s="19" t="s">
        <v>28</v>
      </c>
      <c r="D151" s="19" t="s">
        <v>28</v>
      </c>
      <c r="E151" s="11" t="s">
        <v>28</v>
      </c>
      <c r="F151" s="19" t="s">
        <v>28</v>
      </c>
      <c r="H151" s="19"/>
    </row>
    <row r="152" spans="1:8" ht="12.75">
      <c r="A152" s="19">
        <v>436</v>
      </c>
      <c r="B152" s="11">
        <v>445</v>
      </c>
      <c r="C152" s="19">
        <v>801</v>
      </c>
      <c r="D152" s="19">
        <v>71</v>
      </c>
      <c r="E152" s="11">
        <v>73</v>
      </c>
      <c r="F152" s="19">
        <v>104</v>
      </c>
      <c r="H152" s="19">
        <v>1575505</v>
      </c>
    </row>
    <row r="153" spans="1:8" ht="12.75">
      <c r="A153" s="19" t="s">
        <v>28</v>
      </c>
      <c r="B153" s="11" t="s">
        <v>28</v>
      </c>
      <c r="C153" s="19" t="s">
        <v>28</v>
      </c>
      <c r="D153" s="19" t="s">
        <v>28</v>
      </c>
      <c r="E153" s="11" t="s">
        <v>28</v>
      </c>
      <c r="F153" s="19" t="s">
        <v>28</v>
      </c>
      <c r="H153" s="19"/>
    </row>
    <row r="154" spans="1:8" ht="12.75">
      <c r="A154" s="19" t="s">
        <v>28</v>
      </c>
      <c r="B154" s="11" t="s">
        <v>28</v>
      </c>
      <c r="C154" s="19" t="s">
        <v>28</v>
      </c>
      <c r="D154" s="19" t="s">
        <v>28</v>
      </c>
      <c r="E154" s="11" t="s">
        <v>28</v>
      </c>
      <c r="F154" s="19" t="s">
        <v>28</v>
      </c>
      <c r="H154" s="19"/>
    </row>
    <row r="155" spans="1:8" ht="12.75">
      <c r="A155" s="19" t="s">
        <v>28</v>
      </c>
      <c r="B155" s="11" t="s">
        <v>28</v>
      </c>
      <c r="C155" s="19" t="s">
        <v>28</v>
      </c>
      <c r="D155" s="19" t="s">
        <v>28</v>
      </c>
      <c r="E155" s="11" t="s">
        <v>28</v>
      </c>
      <c r="F155" s="19" t="s">
        <v>28</v>
      </c>
      <c r="H155" s="19"/>
    </row>
    <row r="156" spans="1:8" ht="12.75">
      <c r="A156" s="19" t="s">
        <v>28</v>
      </c>
      <c r="B156" s="11" t="s">
        <v>28</v>
      </c>
      <c r="C156" s="19" t="s">
        <v>28</v>
      </c>
      <c r="D156" s="19" t="s">
        <v>28</v>
      </c>
      <c r="E156" s="11" t="s">
        <v>28</v>
      </c>
      <c r="F156" s="19" t="s">
        <v>28</v>
      </c>
      <c r="H156" s="19"/>
    </row>
    <row r="157" spans="1:8" ht="12.75">
      <c r="A157" s="19" t="s">
        <v>28</v>
      </c>
      <c r="B157" s="11" t="s">
        <v>28</v>
      </c>
      <c r="C157" s="19" t="s">
        <v>28</v>
      </c>
      <c r="D157" s="19" t="s">
        <v>28</v>
      </c>
      <c r="E157" s="11" t="s">
        <v>28</v>
      </c>
      <c r="F157" s="19" t="s">
        <v>28</v>
      </c>
      <c r="H157" s="19"/>
    </row>
    <row r="158" spans="1:8" ht="12.75">
      <c r="A158" s="19" t="s">
        <v>28</v>
      </c>
      <c r="B158" s="11" t="s">
        <v>28</v>
      </c>
      <c r="C158" s="19" t="s">
        <v>28</v>
      </c>
      <c r="D158" s="19" t="s">
        <v>28</v>
      </c>
      <c r="E158" s="11" t="s">
        <v>28</v>
      </c>
      <c r="F158" s="19" t="s">
        <v>28</v>
      </c>
      <c r="H158" s="19"/>
    </row>
    <row r="159" spans="1:8" ht="12.75">
      <c r="A159" s="19" t="s">
        <v>28</v>
      </c>
      <c r="B159" s="11" t="s">
        <v>28</v>
      </c>
      <c r="C159" s="19" t="s">
        <v>28</v>
      </c>
      <c r="D159" s="19" t="s">
        <v>28</v>
      </c>
      <c r="E159" s="11" t="s">
        <v>28</v>
      </c>
      <c r="F159" s="19" t="s">
        <v>28</v>
      </c>
      <c r="H159" s="19"/>
    </row>
    <row r="160" spans="1:8" ht="12.75">
      <c r="A160" s="19" t="s">
        <v>28</v>
      </c>
      <c r="B160" s="11" t="s">
        <v>28</v>
      </c>
      <c r="C160" s="19" t="s">
        <v>28</v>
      </c>
      <c r="D160" s="19" t="s">
        <v>28</v>
      </c>
      <c r="E160" s="11" t="s">
        <v>28</v>
      </c>
      <c r="F160" s="19" t="s">
        <v>28</v>
      </c>
      <c r="H160" s="19"/>
    </row>
    <row r="161" spans="1:8" ht="12.75">
      <c r="A161" s="19" t="s">
        <v>28</v>
      </c>
      <c r="B161" s="11" t="s">
        <v>28</v>
      </c>
      <c r="C161" s="19" t="s">
        <v>28</v>
      </c>
      <c r="D161" s="19" t="s">
        <v>28</v>
      </c>
      <c r="E161" s="11" t="s">
        <v>28</v>
      </c>
      <c r="F161" s="19" t="s">
        <v>28</v>
      </c>
      <c r="H161" s="19"/>
    </row>
    <row r="162" spans="1:8" ht="12.75">
      <c r="A162" s="19" t="s">
        <v>28</v>
      </c>
      <c r="B162" s="11" t="s">
        <v>28</v>
      </c>
      <c r="C162" s="19" t="s">
        <v>28</v>
      </c>
      <c r="D162" s="19" t="s">
        <v>28</v>
      </c>
      <c r="E162" s="11" t="s">
        <v>28</v>
      </c>
      <c r="F162" s="19" t="s">
        <v>28</v>
      </c>
      <c r="H162" s="19"/>
    </row>
    <row r="163" spans="1:8" ht="12.75">
      <c r="A163" s="19" t="s">
        <v>28</v>
      </c>
      <c r="B163" s="11" t="s">
        <v>28</v>
      </c>
      <c r="C163" s="19" t="s">
        <v>28</v>
      </c>
      <c r="D163" s="19" t="s">
        <v>28</v>
      </c>
      <c r="E163" s="11" t="s">
        <v>28</v>
      </c>
      <c r="F163" s="19" t="s">
        <v>28</v>
      </c>
      <c r="H163" s="19"/>
    </row>
    <row r="164" spans="1:8" ht="12.75">
      <c r="A164" s="19" t="s">
        <v>28</v>
      </c>
      <c r="B164" s="11" t="s">
        <v>28</v>
      </c>
      <c r="C164" s="19" t="s">
        <v>28</v>
      </c>
      <c r="D164" s="19" t="s">
        <v>28</v>
      </c>
      <c r="E164" s="11" t="s">
        <v>28</v>
      </c>
      <c r="F164" s="19" t="s">
        <v>28</v>
      </c>
      <c r="H164" s="19"/>
    </row>
    <row r="165" spans="1:8" ht="12.75">
      <c r="A165" s="19" t="s">
        <v>28</v>
      </c>
      <c r="B165" s="11" t="s">
        <v>28</v>
      </c>
      <c r="C165" s="19" t="s">
        <v>28</v>
      </c>
      <c r="D165" s="19" t="s">
        <v>28</v>
      </c>
      <c r="E165" s="11" t="s">
        <v>28</v>
      </c>
      <c r="F165" s="19" t="s">
        <v>28</v>
      </c>
      <c r="H165" s="19"/>
    </row>
    <row r="166" spans="1:8" ht="12.75">
      <c r="A166" s="19" t="s">
        <v>28</v>
      </c>
      <c r="B166" s="11" t="s">
        <v>28</v>
      </c>
      <c r="C166" s="19" t="s">
        <v>28</v>
      </c>
      <c r="D166" s="19" t="s">
        <v>28</v>
      </c>
      <c r="E166" s="11" t="s">
        <v>28</v>
      </c>
      <c r="F166" s="19" t="s">
        <v>28</v>
      </c>
      <c r="H166" s="19"/>
    </row>
    <row r="167" spans="1:8" ht="12.75">
      <c r="A167" s="19" t="s">
        <v>28</v>
      </c>
      <c r="B167" s="11" t="s">
        <v>28</v>
      </c>
      <c r="C167" s="19" t="s">
        <v>28</v>
      </c>
      <c r="D167" s="19" t="s">
        <v>28</v>
      </c>
      <c r="E167" s="11" t="s">
        <v>28</v>
      </c>
      <c r="F167" s="19" t="s">
        <v>28</v>
      </c>
      <c r="H167" s="19"/>
    </row>
    <row r="168" spans="1:8" ht="12.75">
      <c r="A168" s="19" t="s">
        <v>28</v>
      </c>
      <c r="B168" s="11" t="s">
        <v>28</v>
      </c>
      <c r="C168" s="19" t="s">
        <v>28</v>
      </c>
      <c r="D168" s="19" t="s">
        <v>28</v>
      </c>
      <c r="E168" s="11" t="s">
        <v>28</v>
      </c>
      <c r="F168" s="19" t="s">
        <v>28</v>
      </c>
      <c r="H168" s="19"/>
    </row>
    <row r="169" spans="1:8" ht="12.75">
      <c r="A169" s="19" t="s">
        <v>28</v>
      </c>
      <c r="B169" s="11" t="s">
        <v>28</v>
      </c>
      <c r="C169" s="19" t="s">
        <v>28</v>
      </c>
      <c r="D169" s="19" t="s">
        <v>28</v>
      </c>
      <c r="E169" s="11" t="s">
        <v>28</v>
      </c>
      <c r="F169" s="19" t="s">
        <v>28</v>
      </c>
      <c r="H169" s="19"/>
    </row>
    <row r="170" spans="1:8" ht="12.75">
      <c r="A170" s="19" t="s">
        <v>28</v>
      </c>
      <c r="B170" s="11" t="s">
        <v>28</v>
      </c>
      <c r="C170" s="19" t="s">
        <v>28</v>
      </c>
      <c r="D170" s="19" t="s">
        <v>28</v>
      </c>
      <c r="E170" s="11" t="s">
        <v>28</v>
      </c>
      <c r="F170" s="19" t="s">
        <v>28</v>
      </c>
      <c r="H170" s="19"/>
    </row>
    <row r="171" spans="1:8" ht="12.75">
      <c r="A171" s="19" t="s">
        <v>28</v>
      </c>
      <c r="B171" s="11" t="s">
        <v>28</v>
      </c>
      <c r="C171" s="19" t="s">
        <v>28</v>
      </c>
      <c r="D171" s="19" t="s">
        <v>28</v>
      </c>
      <c r="E171" s="11" t="s">
        <v>28</v>
      </c>
      <c r="F171" s="19" t="s">
        <v>28</v>
      </c>
      <c r="H171" s="19"/>
    </row>
    <row r="172" spans="1:8" ht="12.75">
      <c r="A172" s="19" t="s">
        <v>28</v>
      </c>
      <c r="B172" s="11" t="s">
        <v>28</v>
      </c>
      <c r="C172" s="19" t="s">
        <v>28</v>
      </c>
      <c r="D172" s="19" t="s">
        <v>28</v>
      </c>
      <c r="E172" s="11" t="s">
        <v>28</v>
      </c>
      <c r="F172" s="19" t="s">
        <v>28</v>
      </c>
      <c r="H172" s="19"/>
    </row>
    <row r="173" spans="1:8" ht="12.75">
      <c r="A173" s="19" t="s">
        <v>28</v>
      </c>
      <c r="B173" s="11" t="s">
        <v>28</v>
      </c>
      <c r="C173" s="19" t="s">
        <v>28</v>
      </c>
      <c r="D173" s="19" t="s">
        <v>28</v>
      </c>
      <c r="E173" s="11" t="s">
        <v>28</v>
      </c>
      <c r="F173" s="19" t="s">
        <v>28</v>
      </c>
      <c r="H173" s="19"/>
    </row>
    <row r="174" spans="1:8" ht="12.75">
      <c r="A174" s="19">
        <v>317</v>
      </c>
      <c r="B174" s="11">
        <v>269</v>
      </c>
      <c r="C174" s="19">
        <v>385</v>
      </c>
      <c r="D174" s="19">
        <v>125</v>
      </c>
      <c r="E174" s="11">
        <v>111</v>
      </c>
      <c r="F174" s="19">
        <v>140</v>
      </c>
      <c r="H174" s="19">
        <v>1584436</v>
      </c>
    </row>
    <row r="175" spans="1:8" ht="12.75">
      <c r="A175" s="19">
        <v>17</v>
      </c>
      <c r="B175" s="11">
        <v>15</v>
      </c>
      <c r="C175" s="19">
        <v>20</v>
      </c>
      <c r="D175" s="19">
        <v>8</v>
      </c>
      <c r="E175" s="11">
        <v>6</v>
      </c>
      <c r="F175" s="19">
        <v>9</v>
      </c>
      <c r="H175" s="19">
        <v>1589360</v>
      </c>
    </row>
    <row r="176" spans="1:8" ht="12.75">
      <c r="A176" s="19" t="s">
        <v>28</v>
      </c>
      <c r="B176" s="11" t="s">
        <v>28</v>
      </c>
      <c r="C176" s="19" t="s">
        <v>28</v>
      </c>
      <c r="D176" s="19" t="s">
        <v>28</v>
      </c>
      <c r="E176" s="11" t="s">
        <v>28</v>
      </c>
      <c r="F176" s="19" t="s">
        <v>28</v>
      </c>
      <c r="H176" s="19"/>
    </row>
    <row r="177" spans="1:8" ht="12.75">
      <c r="A177" s="19">
        <v>33</v>
      </c>
      <c r="B177" s="11">
        <v>31</v>
      </c>
      <c r="C177" s="19">
        <v>13</v>
      </c>
      <c r="D177" s="19">
        <v>7</v>
      </c>
      <c r="E177" s="11">
        <v>7</v>
      </c>
      <c r="F177" s="19">
        <v>3</v>
      </c>
      <c r="H177" s="19">
        <v>1593359</v>
      </c>
    </row>
    <row r="178" spans="1:8" ht="12.75">
      <c r="A178" s="19" t="s">
        <v>28</v>
      </c>
      <c r="B178" s="11" t="s">
        <v>28</v>
      </c>
      <c r="C178" s="19" t="s">
        <v>28</v>
      </c>
      <c r="D178" s="19" t="s">
        <v>28</v>
      </c>
      <c r="E178" s="11" t="s">
        <v>28</v>
      </c>
      <c r="F178" s="19" t="s">
        <v>28</v>
      </c>
      <c r="H178" s="19"/>
    </row>
    <row r="179" spans="1:8" ht="12.75">
      <c r="A179" s="19" t="s">
        <v>28</v>
      </c>
      <c r="B179" s="11" t="s">
        <v>28</v>
      </c>
      <c r="C179" s="19" t="s">
        <v>28</v>
      </c>
      <c r="D179" s="19" t="s">
        <v>28</v>
      </c>
      <c r="E179" s="11" t="s">
        <v>28</v>
      </c>
      <c r="F179" s="19" t="s">
        <v>28</v>
      </c>
      <c r="H179" s="19"/>
    </row>
    <row r="180" spans="1:8" ht="12.75">
      <c r="A180" s="19" t="s">
        <v>28</v>
      </c>
      <c r="B180" s="11" t="s">
        <v>28</v>
      </c>
      <c r="C180" s="19" t="s">
        <v>28</v>
      </c>
      <c r="D180" s="19" t="s">
        <v>28</v>
      </c>
      <c r="E180" s="11" t="s">
        <v>28</v>
      </c>
      <c r="F180" s="19" t="s">
        <v>28</v>
      </c>
      <c r="H180" s="19"/>
    </row>
    <row r="181" spans="1:8" ht="12.75">
      <c r="A181" s="19" t="s">
        <v>28</v>
      </c>
      <c r="B181" s="11" t="s">
        <v>28</v>
      </c>
      <c r="C181" s="19" t="s">
        <v>28</v>
      </c>
      <c r="D181" s="19" t="s">
        <v>28</v>
      </c>
      <c r="E181" s="11" t="s">
        <v>28</v>
      </c>
      <c r="F181" s="19" t="s">
        <v>28</v>
      </c>
      <c r="H181" s="19"/>
    </row>
    <row r="182" spans="1:8" ht="12.75">
      <c r="A182" s="19" t="s">
        <v>28</v>
      </c>
      <c r="B182" s="11" t="s">
        <v>28</v>
      </c>
      <c r="C182" s="19" t="s">
        <v>28</v>
      </c>
      <c r="D182" s="19" t="s">
        <v>28</v>
      </c>
      <c r="E182" s="11" t="s">
        <v>28</v>
      </c>
      <c r="F182" s="19" t="s">
        <v>28</v>
      </c>
      <c r="H182" s="19"/>
    </row>
    <row r="183" spans="1:8" ht="12.75">
      <c r="A183" s="19" t="s">
        <v>28</v>
      </c>
      <c r="B183" s="11" t="s">
        <v>28</v>
      </c>
      <c r="C183" s="19" t="s">
        <v>28</v>
      </c>
      <c r="D183" s="19" t="s">
        <v>28</v>
      </c>
      <c r="E183" s="11" t="s">
        <v>28</v>
      </c>
      <c r="F183" s="19" t="s">
        <v>28</v>
      </c>
      <c r="H183" s="19"/>
    </row>
    <row r="184" spans="1:8" ht="12.75">
      <c r="A184" s="19" t="s">
        <v>28</v>
      </c>
      <c r="B184" s="11" t="s">
        <v>28</v>
      </c>
      <c r="C184" s="19" t="s">
        <v>28</v>
      </c>
      <c r="D184" s="19" t="s">
        <v>28</v>
      </c>
      <c r="E184" s="11" t="s">
        <v>28</v>
      </c>
      <c r="F184" s="19" t="s">
        <v>28</v>
      </c>
      <c r="H184" s="19"/>
    </row>
    <row r="185" spans="1:8" ht="12.75">
      <c r="A185" s="19" t="s">
        <v>28</v>
      </c>
      <c r="B185" s="11" t="s">
        <v>28</v>
      </c>
      <c r="C185" s="19" t="s">
        <v>28</v>
      </c>
      <c r="D185" s="19" t="s">
        <v>28</v>
      </c>
      <c r="E185" s="11" t="s">
        <v>28</v>
      </c>
      <c r="F185" s="19" t="s">
        <v>28</v>
      </c>
      <c r="H185" s="19"/>
    </row>
    <row r="186" spans="1:8" ht="12.75">
      <c r="A186" s="19" t="s">
        <v>28</v>
      </c>
      <c r="B186" s="11" t="s">
        <v>28</v>
      </c>
      <c r="C186" s="19" t="s">
        <v>28</v>
      </c>
      <c r="D186" s="19" t="s">
        <v>28</v>
      </c>
      <c r="E186" s="11" t="s">
        <v>28</v>
      </c>
      <c r="F186" s="19" t="s">
        <v>28</v>
      </c>
      <c r="H186" s="19"/>
    </row>
    <row r="187" spans="1:8" ht="12.75">
      <c r="A187" s="19" t="s">
        <v>28</v>
      </c>
      <c r="B187" s="11" t="s">
        <v>28</v>
      </c>
      <c r="C187" s="19" t="s">
        <v>28</v>
      </c>
      <c r="D187" s="19" t="s">
        <v>28</v>
      </c>
      <c r="E187" s="11" t="s">
        <v>28</v>
      </c>
      <c r="F187" s="19" t="s">
        <v>28</v>
      </c>
      <c r="H187" s="19"/>
    </row>
    <row r="188" spans="1:8" ht="12.75">
      <c r="A188" s="19" t="s">
        <v>28</v>
      </c>
      <c r="B188" s="11" t="s">
        <v>28</v>
      </c>
      <c r="C188" s="19" t="s">
        <v>28</v>
      </c>
      <c r="D188" s="19" t="s">
        <v>28</v>
      </c>
      <c r="E188" s="11" t="s">
        <v>28</v>
      </c>
      <c r="F188" s="19" t="s">
        <v>28</v>
      </c>
      <c r="H188" s="19"/>
    </row>
    <row r="189" spans="1:8" ht="12.75">
      <c r="A189" s="19" t="s">
        <v>28</v>
      </c>
      <c r="B189" s="11" t="s">
        <v>28</v>
      </c>
      <c r="C189" s="19" t="s">
        <v>28</v>
      </c>
      <c r="D189" s="19" t="s">
        <v>28</v>
      </c>
      <c r="E189" s="11" t="s">
        <v>28</v>
      </c>
      <c r="F189" s="19" t="s">
        <v>28</v>
      </c>
      <c r="H189" s="19"/>
    </row>
    <row r="190" spans="1:8" ht="12.75">
      <c r="A190" s="19" t="s">
        <v>28</v>
      </c>
      <c r="B190" s="11" t="s">
        <v>28</v>
      </c>
      <c r="C190" s="19" t="s">
        <v>28</v>
      </c>
      <c r="D190" s="19" t="s">
        <v>28</v>
      </c>
      <c r="E190" s="11" t="s">
        <v>28</v>
      </c>
      <c r="F190" s="19" t="s">
        <v>28</v>
      </c>
      <c r="H190" s="19"/>
    </row>
    <row r="191" spans="1:8" ht="12.75">
      <c r="A191" s="19" t="s">
        <v>28</v>
      </c>
      <c r="B191" s="11" t="s">
        <v>28</v>
      </c>
      <c r="C191" s="19" t="s">
        <v>28</v>
      </c>
      <c r="D191" s="19" t="s">
        <v>28</v>
      </c>
      <c r="E191" s="11" t="s">
        <v>28</v>
      </c>
      <c r="F191" s="19" t="s">
        <v>28</v>
      </c>
      <c r="H191" s="19"/>
    </row>
    <row r="192" spans="1:8" ht="12.75">
      <c r="A192" s="19" t="s">
        <v>28</v>
      </c>
      <c r="B192" s="11" t="s">
        <v>28</v>
      </c>
      <c r="C192" s="19" t="s">
        <v>28</v>
      </c>
      <c r="D192" s="19" t="s">
        <v>28</v>
      </c>
      <c r="E192" s="11" t="s">
        <v>28</v>
      </c>
      <c r="F192" s="19" t="s">
        <v>28</v>
      </c>
      <c r="H192" s="19"/>
    </row>
    <row r="193" spans="1:8" ht="12.75">
      <c r="A193" s="19" t="s">
        <v>28</v>
      </c>
      <c r="B193" s="11" t="s">
        <v>28</v>
      </c>
      <c r="C193" s="19" t="s">
        <v>28</v>
      </c>
      <c r="D193" s="19" t="s">
        <v>28</v>
      </c>
      <c r="E193" s="11" t="s">
        <v>28</v>
      </c>
      <c r="F193" s="19" t="s">
        <v>28</v>
      </c>
      <c r="H193" s="19"/>
    </row>
    <row r="194" spans="1:8" ht="12.75">
      <c r="A194" s="19" t="s">
        <v>28</v>
      </c>
      <c r="B194" s="11" t="s">
        <v>28</v>
      </c>
      <c r="C194" s="19" t="s">
        <v>28</v>
      </c>
      <c r="D194" s="19" t="s">
        <v>28</v>
      </c>
      <c r="E194" s="11" t="s">
        <v>28</v>
      </c>
      <c r="F194" s="19" t="s">
        <v>28</v>
      </c>
      <c r="H194" s="19"/>
    </row>
    <row r="195" spans="1:8" ht="12.75">
      <c r="A195" s="19" t="s">
        <v>28</v>
      </c>
      <c r="B195" s="11" t="s">
        <v>28</v>
      </c>
      <c r="C195" s="19" t="s">
        <v>28</v>
      </c>
      <c r="D195" s="19" t="s">
        <v>28</v>
      </c>
      <c r="E195" s="11" t="s">
        <v>28</v>
      </c>
      <c r="F195" s="19" t="s">
        <v>28</v>
      </c>
      <c r="H195" s="19"/>
    </row>
    <row r="196" spans="1:8" ht="12.75">
      <c r="A196" s="19">
        <v>2</v>
      </c>
      <c r="B196" s="11">
        <v>2</v>
      </c>
      <c r="C196" s="19">
        <v>2</v>
      </c>
      <c r="D196" s="19">
        <v>1</v>
      </c>
      <c r="E196" s="11">
        <v>1</v>
      </c>
      <c r="F196" s="19">
        <v>1</v>
      </c>
      <c r="H196" s="19">
        <v>1593389</v>
      </c>
    </row>
    <row r="197" spans="1:8" ht="12.75">
      <c r="A197" s="19" t="s">
        <v>28</v>
      </c>
      <c r="B197" s="11" t="s">
        <v>28</v>
      </c>
      <c r="C197" s="19" t="s">
        <v>28</v>
      </c>
      <c r="D197" s="19" t="s">
        <v>28</v>
      </c>
      <c r="E197" s="11" t="s">
        <v>28</v>
      </c>
      <c r="F197" s="19" t="s">
        <v>28</v>
      </c>
      <c r="H197" s="19"/>
    </row>
    <row r="198" spans="1:8" ht="12.75">
      <c r="A198" s="19" t="s">
        <v>28</v>
      </c>
      <c r="B198" s="11" t="s">
        <v>28</v>
      </c>
      <c r="C198" s="19" t="s">
        <v>28</v>
      </c>
      <c r="D198" s="19" t="s">
        <v>28</v>
      </c>
      <c r="E198" s="11" t="s">
        <v>28</v>
      </c>
      <c r="F198" s="19" t="s">
        <v>28</v>
      </c>
      <c r="H198" s="19"/>
    </row>
    <row r="199" spans="1:8" ht="12.75">
      <c r="A199" s="19" t="s">
        <v>28</v>
      </c>
      <c r="B199" s="11" t="s">
        <v>28</v>
      </c>
      <c r="C199" s="19" t="s">
        <v>28</v>
      </c>
      <c r="D199" s="19" t="s">
        <v>28</v>
      </c>
      <c r="E199" s="11" t="s">
        <v>28</v>
      </c>
      <c r="F199" s="19" t="s">
        <v>28</v>
      </c>
      <c r="H199" s="19"/>
    </row>
    <row r="200" spans="1:8" ht="12.75">
      <c r="A200" s="19" t="s">
        <v>28</v>
      </c>
      <c r="B200" s="11" t="s">
        <v>28</v>
      </c>
      <c r="C200" s="19" t="s">
        <v>28</v>
      </c>
      <c r="D200" s="19" t="s">
        <v>28</v>
      </c>
      <c r="E200" s="11" t="s">
        <v>28</v>
      </c>
      <c r="F200" s="19" t="s">
        <v>28</v>
      </c>
      <c r="H200" s="19"/>
    </row>
    <row r="201" spans="1:8" ht="12.75">
      <c r="A201" s="19" t="s">
        <v>28</v>
      </c>
      <c r="B201" s="11" t="s">
        <v>28</v>
      </c>
      <c r="C201" s="19" t="s">
        <v>28</v>
      </c>
      <c r="D201" s="19" t="s">
        <v>28</v>
      </c>
      <c r="E201" s="11" t="s">
        <v>28</v>
      </c>
      <c r="F201" s="19" t="s">
        <v>28</v>
      </c>
      <c r="H201" s="19"/>
    </row>
    <row r="202" spans="1:8" ht="12.75">
      <c r="A202" s="19" t="s">
        <v>28</v>
      </c>
      <c r="B202" s="11" t="s">
        <v>28</v>
      </c>
      <c r="C202" s="19" t="s">
        <v>28</v>
      </c>
      <c r="D202" s="19" t="s">
        <v>28</v>
      </c>
      <c r="E202" s="11" t="s">
        <v>28</v>
      </c>
      <c r="F202" s="19" t="s">
        <v>28</v>
      </c>
      <c r="H202" s="19"/>
    </row>
    <row r="203" spans="1:8" ht="12.75">
      <c r="A203" s="19" t="s">
        <v>28</v>
      </c>
      <c r="B203" s="11" t="s">
        <v>28</v>
      </c>
      <c r="C203" s="19" t="s">
        <v>28</v>
      </c>
      <c r="D203" s="19" t="s">
        <v>28</v>
      </c>
      <c r="E203" s="11" t="s">
        <v>28</v>
      </c>
      <c r="F203" s="19" t="s">
        <v>28</v>
      </c>
      <c r="H203" s="19"/>
    </row>
    <row r="204" spans="1:8" ht="12.75">
      <c r="A204" s="19" t="s">
        <v>28</v>
      </c>
      <c r="B204" s="11" t="s">
        <v>28</v>
      </c>
      <c r="C204" s="19" t="s">
        <v>28</v>
      </c>
      <c r="D204" s="19" t="s">
        <v>28</v>
      </c>
      <c r="E204" s="11" t="s">
        <v>28</v>
      </c>
      <c r="F204" s="19" t="s">
        <v>28</v>
      </c>
      <c r="H204" s="19"/>
    </row>
    <row r="205" spans="1:8" ht="12.75">
      <c r="A205" s="19" t="s">
        <v>28</v>
      </c>
      <c r="B205" s="11" t="s">
        <v>28</v>
      </c>
      <c r="C205" s="19" t="s">
        <v>28</v>
      </c>
      <c r="D205" s="19" t="s">
        <v>28</v>
      </c>
      <c r="E205" s="11" t="s">
        <v>28</v>
      </c>
      <c r="F205" s="19" t="s">
        <v>28</v>
      </c>
      <c r="H205" s="19"/>
    </row>
    <row r="206" spans="1:8" ht="12.75">
      <c r="A206" s="19" t="s">
        <v>28</v>
      </c>
      <c r="B206" s="11" t="s">
        <v>28</v>
      </c>
      <c r="C206" s="19" t="s">
        <v>28</v>
      </c>
      <c r="D206" s="19" t="s">
        <v>28</v>
      </c>
      <c r="E206" s="11" t="s">
        <v>28</v>
      </c>
      <c r="F206" s="19" t="s">
        <v>28</v>
      </c>
      <c r="H206" s="19"/>
    </row>
    <row r="207" spans="1:8" ht="12.75">
      <c r="A207" s="19" t="s">
        <v>28</v>
      </c>
      <c r="B207" s="11" t="s">
        <v>28</v>
      </c>
      <c r="C207" s="19" t="s">
        <v>28</v>
      </c>
      <c r="D207" s="19" t="s">
        <v>28</v>
      </c>
      <c r="E207" s="11" t="s">
        <v>28</v>
      </c>
      <c r="F207" s="19" t="s">
        <v>28</v>
      </c>
      <c r="H207" s="19"/>
    </row>
    <row r="208" spans="1:8" ht="12.75">
      <c r="A208" s="19" t="s">
        <v>28</v>
      </c>
      <c r="B208" s="11" t="s">
        <v>28</v>
      </c>
      <c r="C208" s="19" t="s">
        <v>28</v>
      </c>
      <c r="D208" s="19" t="s">
        <v>28</v>
      </c>
      <c r="E208" s="11" t="s">
        <v>28</v>
      </c>
      <c r="F208" s="19" t="s">
        <v>28</v>
      </c>
      <c r="H208" s="19"/>
    </row>
    <row r="209" spans="1:8" ht="12.75">
      <c r="A209" s="19">
        <v>36</v>
      </c>
      <c r="B209" s="11">
        <v>37</v>
      </c>
      <c r="C209" s="19">
        <v>43</v>
      </c>
      <c r="D209" s="19">
        <v>12</v>
      </c>
      <c r="E209" s="11">
        <v>13</v>
      </c>
      <c r="F209" s="19">
        <v>19</v>
      </c>
      <c r="H209" s="19">
        <v>1593523</v>
      </c>
    </row>
    <row r="210" spans="1:8" ht="12.75">
      <c r="A210" s="19" t="s">
        <v>28</v>
      </c>
      <c r="B210" s="11" t="s">
        <v>28</v>
      </c>
      <c r="C210" s="19" t="s">
        <v>28</v>
      </c>
      <c r="D210" s="19" t="s">
        <v>28</v>
      </c>
      <c r="E210" s="11" t="s">
        <v>28</v>
      </c>
      <c r="F210" s="19" t="s">
        <v>28</v>
      </c>
      <c r="H210" s="19"/>
    </row>
    <row r="211" spans="1:8" ht="12.75">
      <c r="A211" s="19" t="s">
        <v>28</v>
      </c>
      <c r="B211" s="11" t="s">
        <v>28</v>
      </c>
      <c r="C211" s="19" t="s">
        <v>28</v>
      </c>
      <c r="D211" s="19" t="s">
        <v>28</v>
      </c>
      <c r="E211" s="11" t="s">
        <v>28</v>
      </c>
      <c r="F211" s="19" t="s">
        <v>28</v>
      </c>
      <c r="H211" s="19"/>
    </row>
    <row r="212" spans="1:8" ht="12.75">
      <c r="A212" s="19" t="s">
        <v>28</v>
      </c>
      <c r="B212" s="11" t="s">
        <v>28</v>
      </c>
      <c r="C212" s="19" t="s">
        <v>28</v>
      </c>
      <c r="D212" s="19" t="s">
        <v>28</v>
      </c>
      <c r="E212" s="11" t="s">
        <v>28</v>
      </c>
      <c r="F212" s="19" t="s">
        <v>28</v>
      </c>
      <c r="H212" s="19"/>
    </row>
    <row r="213" spans="1:8" ht="12.75">
      <c r="A213" s="19" t="s">
        <v>28</v>
      </c>
      <c r="B213" s="11" t="s">
        <v>28</v>
      </c>
      <c r="C213" s="19" t="s">
        <v>28</v>
      </c>
      <c r="D213" s="19" t="s">
        <v>28</v>
      </c>
      <c r="E213" s="11" t="s">
        <v>28</v>
      </c>
      <c r="F213" s="19" t="s">
        <v>28</v>
      </c>
      <c r="H213" s="19"/>
    </row>
    <row r="214" spans="1:8" ht="12.75">
      <c r="A214" s="19" t="s">
        <v>28</v>
      </c>
      <c r="B214" s="11" t="s">
        <v>28</v>
      </c>
      <c r="C214" s="19" t="s">
        <v>28</v>
      </c>
      <c r="D214" s="19" t="s">
        <v>28</v>
      </c>
      <c r="E214" s="11" t="s">
        <v>28</v>
      </c>
      <c r="F214" s="19" t="s">
        <v>28</v>
      </c>
      <c r="H214" s="19"/>
    </row>
    <row r="215" spans="1:8" ht="12.75">
      <c r="A215" s="19" t="s">
        <v>28</v>
      </c>
      <c r="B215" s="11" t="s">
        <v>28</v>
      </c>
      <c r="C215" s="19" t="s">
        <v>28</v>
      </c>
      <c r="D215" s="19" t="s">
        <v>28</v>
      </c>
      <c r="E215" s="11" t="s">
        <v>28</v>
      </c>
      <c r="F215" s="19" t="s">
        <v>28</v>
      </c>
      <c r="H215" s="19"/>
    </row>
    <row r="216" spans="1:8" ht="12.75">
      <c r="A216" s="19" t="s">
        <v>28</v>
      </c>
      <c r="B216" s="11" t="s">
        <v>28</v>
      </c>
      <c r="C216" s="19" t="s">
        <v>28</v>
      </c>
      <c r="D216" s="19" t="s">
        <v>28</v>
      </c>
      <c r="E216" s="11" t="s">
        <v>28</v>
      </c>
      <c r="F216" s="19" t="s">
        <v>28</v>
      </c>
      <c r="H216" s="19"/>
    </row>
    <row r="217" spans="1:8" ht="12.75">
      <c r="A217" s="19" t="s">
        <v>28</v>
      </c>
      <c r="B217" s="11" t="s">
        <v>28</v>
      </c>
      <c r="C217" s="19" t="s">
        <v>28</v>
      </c>
      <c r="D217" s="19" t="s">
        <v>28</v>
      </c>
      <c r="E217" s="11" t="s">
        <v>28</v>
      </c>
      <c r="F217" s="19" t="s">
        <v>28</v>
      </c>
      <c r="H217" s="19"/>
    </row>
    <row r="218" spans="1:8" ht="12.75">
      <c r="A218" s="19" t="s">
        <v>28</v>
      </c>
      <c r="B218" s="11" t="s">
        <v>28</v>
      </c>
      <c r="C218" s="19" t="s">
        <v>28</v>
      </c>
      <c r="D218" s="19" t="s">
        <v>28</v>
      </c>
      <c r="E218" s="11" t="s">
        <v>28</v>
      </c>
      <c r="F218" s="19" t="s">
        <v>28</v>
      </c>
      <c r="H218" s="19"/>
    </row>
    <row r="219" spans="1:8" ht="12.75">
      <c r="A219" s="19" t="s">
        <v>28</v>
      </c>
      <c r="B219" s="11" t="s">
        <v>28</v>
      </c>
      <c r="C219" s="19" t="s">
        <v>28</v>
      </c>
      <c r="D219" s="19" t="s">
        <v>28</v>
      </c>
      <c r="E219" s="11" t="s">
        <v>28</v>
      </c>
      <c r="F219" s="19" t="s">
        <v>28</v>
      </c>
      <c r="H219" s="19"/>
    </row>
    <row r="220" spans="1:8" ht="12.75">
      <c r="A220" s="19">
        <v>5</v>
      </c>
      <c r="B220" s="11">
        <v>7</v>
      </c>
      <c r="C220" s="19">
        <v>6</v>
      </c>
      <c r="D220" s="19">
        <v>3</v>
      </c>
      <c r="E220" s="11">
        <v>4</v>
      </c>
      <c r="F220" s="19">
        <v>3</v>
      </c>
      <c r="H220" s="19">
        <v>1593576</v>
      </c>
    </row>
    <row r="221" spans="1:8" ht="12.75">
      <c r="A221" s="19" t="s">
        <v>28</v>
      </c>
      <c r="B221" s="11" t="s">
        <v>28</v>
      </c>
      <c r="C221" s="19" t="s">
        <v>28</v>
      </c>
      <c r="D221" s="19" t="s">
        <v>28</v>
      </c>
      <c r="E221" s="11" t="s">
        <v>28</v>
      </c>
      <c r="F221" s="19" t="s">
        <v>28</v>
      </c>
      <c r="H221" s="19"/>
    </row>
    <row r="222" spans="1:8" ht="12.75">
      <c r="A222" s="19" t="s">
        <v>28</v>
      </c>
      <c r="B222" s="11" t="s">
        <v>28</v>
      </c>
      <c r="C222" s="19" t="s">
        <v>28</v>
      </c>
      <c r="D222" s="19" t="s">
        <v>28</v>
      </c>
      <c r="E222" s="11" t="s">
        <v>28</v>
      </c>
      <c r="F222" s="19" t="s">
        <v>28</v>
      </c>
      <c r="H222" s="19"/>
    </row>
    <row r="223" spans="1:8" ht="12.75">
      <c r="A223" s="19" t="s">
        <v>28</v>
      </c>
      <c r="B223" s="11" t="s">
        <v>28</v>
      </c>
      <c r="C223" s="19" t="s">
        <v>28</v>
      </c>
      <c r="D223" s="19" t="s">
        <v>28</v>
      </c>
      <c r="E223" s="11" t="s">
        <v>28</v>
      </c>
      <c r="F223" s="19" t="s">
        <v>28</v>
      </c>
      <c r="H223" s="19"/>
    </row>
    <row r="224" spans="1:8" ht="12.75">
      <c r="A224" s="19" t="s">
        <v>28</v>
      </c>
      <c r="B224" s="11" t="s">
        <v>28</v>
      </c>
      <c r="C224" s="19" t="s">
        <v>28</v>
      </c>
      <c r="D224" s="19" t="s">
        <v>28</v>
      </c>
      <c r="E224" s="11" t="s">
        <v>28</v>
      </c>
      <c r="F224" s="19" t="s">
        <v>28</v>
      </c>
      <c r="H224" s="19"/>
    </row>
    <row r="225" spans="1:8" ht="12.75">
      <c r="A225" s="19" t="s">
        <v>28</v>
      </c>
      <c r="B225" s="11" t="s">
        <v>28</v>
      </c>
      <c r="C225" s="19" t="s">
        <v>28</v>
      </c>
      <c r="D225" s="19" t="s">
        <v>28</v>
      </c>
      <c r="E225" s="11" t="s">
        <v>28</v>
      </c>
      <c r="F225" s="19" t="s">
        <v>28</v>
      </c>
      <c r="H225" s="19"/>
    </row>
    <row r="226" spans="1:8" ht="12.75">
      <c r="A226" s="19" t="s">
        <v>28</v>
      </c>
      <c r="B226" s="11" t="s">
        <v>28</v>
      </c>
      <c r="C226" s="19" t="s">
        <v>28</v>
      </c>
      <c r="D226" s="19" t="s">
        <v>28</v>
      </c>
      <c r="E226" s="11" t="s">
        <v>28</v>
      </c>
      <c r="F226" s="19" t="s">
        <v>28</v>
      </c>
      <c r="H226" s="19"/>
    </row>
    <row r="227" spans="1:8" ht="12.75">
      <c r="A227" s="19" t="s">
        <v>28</v>
      </c>
      <c r="B227" s="11" t="s">
        <v>28</v>
      </c>
      <c r="C227" s="19" t="s">
        <v>28</v>
      </c>
      <c r="D227" s="19" t="s">
        <v>28</v>
      </c>
      <c r="E227" s="11" t="s">
        <v>28</v>
      </c>
      <c r="F227" s="19" t="s">
        <v>28</v>
      </c>
      <c r="H227" s="19"/>
    </row>
    <row r="228" spans="1:8" ht="12.75">
      <c r="A228" s="19" t="s">
        <v>28</v>
      </c>
      <c r="B228" s="11" t="s">
        <v>28</v>
      </c>
      <c r="C228" s="19" t="s">
        <v>28</v>
      </c>
      <c r="D228" s="19" t="s">
        <v>28</v>
      </c>
      <c r="E228" s="11" t="s">
        <v>28</v>
      </c>
      <c r="F228" s="19" t="s">
        <v>28</v>
      </c>
      <c r="H228" s="19"/>
    </row>
    <row r="229" spans="1:8" ht="12.75">
      <c r="A229" s="19" t="s">
        <v>28</v>
      </c>
      <c r="B229" s="11" t="s">
        <v>28</v>
      </c>
      <c r="C229" s="19" t="s">
        <v>28</v>
      </c>
      <c r="D229" s="19" t="s">
        <v>28</v>
      </c>
      <c r="E229" s="11" t="s">
        <v>28</v>
      </c>
      <c r="F229" s="19" t="s">
        <v>28</v>
      </c>
      <c r="H229" s="19"/>
    </row>
    <row r="230" spans="1:8" ht="12.75">
      <c r="A230" s="19" t="s">
        <v>28</v>
      </c>
      <c r="B230" s="11" t="s">
        <v>28</v>
      </c>
      <c r="C230" s="19" t="s">
        <v>28</v>
      </c>
      <c r="D230" s="19" t="s">
        <v>28</v>
      </c>
      <c r="E230" s="11" t="s">
        <v>28</v>
      </c>
      <c r="F230" s="19" t="s">
        <v>28</v>
      </c>
      <c r="H230" s="19"/>
    </row>
    <row r="231" spans="1:8" ht="12.75">
      <c r="A231" s="19" t="s">
        <v>28</v>
      </c>
      <c r="B231" s="11" t="s">
        <v>28</v>
      </c>
      <c r="C231" s="19" t="s">
        <v>28</v>
      </c>
      <c r="D231" s="19" t="s">
        <v>28</v>
      </c>
      <c r="E231" s="11" t="s">
        <v>28</v>
      </c>
      <c r="F231" s="19" t="s">
        <v>28</v>
      </c>
      <c r="H231" s="19"/>
    </row>
    <row r="232" spans="1:8" ht="12.75">
      <c r="A232" s="19">
        <v>23</v>
      </c>
      <c r="B232" s="11">
        <v>23</v>
      </c>
      <c r="C232" s="19">
        <v>63</v>
      </c>
      <c r="D232" s="19">
        <v>8</v>
      </c>
      <c r="E232" s="11">
        <v>8</v>
      </c>
      <c r="F232" s="19">
        <v>8</v>
      </c>
      <c r="H232" s="19">
        <v>1594910</v>
      </c>
    </row>
    <row r="233" spans="1:8" ht="12.75">
      <c r="A233" s="19" t="s">
        <v>28</v>
      </c>
      <c r="B233" s="11" t="s">
        <v>28</v>
      </c>
      <c r="C233" s="19" t="s">
        <v>28</v>
      </c>
      <c r="D233" s="19" t="s">
        <v>28</v>
      </c>
      <c r="E233" s="11" t="s">
        <v>28</v>
      </c>
      <c r="F233" s="19" t="s">
        <v>28</v>
      </c>
      <c r="H233" s="19"/>
    </row>
    <row r="234" spans="1:8" ht="12.75">
      <c r="A234" s="19" t="s">
        <v>28</v>
      </c>
      <c r="B234" s="11" t="s">
        <v>28</v>
      </c>
      <c r="C234" s="19" t="s">
        <v>28</v>
      </c>
      <c r="D234" s="19" t="s">
        <v>28</v>
      </c>
      <c r="E234" s="11" t="s">
        <v>28</v>
      </c>
      <c r="F234" s="19" t="s">
        <v>28</v>
      </c>
      <c r="H234" s="19"/>
    </row>
    <row r="235" spans="1:8" ht="12.75">
      <c r="A235" s="19" t="s">
        <v>28</v>
      </c>
      <c r="B235" s="11" t="s">
        <v>28</v>
      </c>
      <c r="C235" s="19" t="s">
        <v>28</v>
      </c>
      <c r="D235" s="19" t="s">
        <v>28</v>
      </c>
      <c r="E235" s="11" t="s">
        <v>28</v>
      </c>
      <c r="F235" s="19" t="s">
        <v>28</v>
      </c>
      <c r="H235" s="19"/>
    </row>
    <row r="236" spans="1:8" ht="12.75">
      <c r="A236" s="19" t="s">
        <v>28</v>
      </c>
      <c r="B236" s="11" t="s">
        <v>28</v>
      </c>
      <c r="C236" s="19" t="s">
        <v>28</v>
      </c>
      <c r="D236" s="19" t="s">
        <v>28</v>
      </c>
      <c r="E236" s="11" t="s">
        <v>28</v>
      </c>
      <c r="F236" s="19" t="s">
        <v>28</v>
      </c>
      <c r="H236" s="19"/>
    </row>
    <row r="237" spans="1:8" ht="12.75">
      <c r="A237" s="19" t="s">
        <v>28</v>
      </c>
      <c r="B237" s="11" t="s">
        <v>28</v>
      </c>
      <c r="C237" s="19" t="s">
        <v>28</v>
      </c>
      <c r="D237" s="19" t="s">
        <v>28</v>
      </c>
      <c r="E237" s="11" t="s">
        <v>28</v>
      </c>
      <c r="F237" s="19" t="s">
        <v>28</v>
      </c>
      <c r="H237" s="19"/>
    </row>
    <row r="238" spans="1:8" ht="12.75">
      <c r="A238" s="19" t="s">
        <v>28</v>
      </c>
      <c r="B238" s="11" t="s">
        <v>28</v>
      </c>
      <c r="C238" s="19" t="s">
        <v>28</v>
      </c>
      <c r="D238" s="19" t="s">
        <v>28</v>
      </c>
      <c r="E238" s="11" t="s">
        <v>28</v>
      </c>
      <c r="F238" s="19" t="s">
        <v>28</v>
      </c>
      <c r="H238" s="19"/>
    </row>
    <row r="239" spans="1:8" ht="12.75">
      <c r="A239" s="19" t="s">
        <v>28</v>
      </c>
      <c r="B239" s="11" t="s">
        <v>28</v>
      </c>
      <c r="C239" s="19" t="s">
        <v>28</v>
      </c>
      <c r="D239" s="19" t="s">
        <v>28</v>
      </c>
      <c r="E239" s="11" t="s">
        <v>28</v>
      </c>
      <c r="F239" s="19" t="s">
        <v>28</v>
      </c>
      <c r="H239" s="19"/>
    </row>
    <row r="240" spans="1:8" ht="12.75">
      <c r="A240" s="19" t="s">
        <v>28</v>
      </c>
      <c r="B240" s="11" t="s">
        <v>28</v>
      </c>
      <c r="C240" s="19" t="s">
        <v>28</v>
      </c>
      <c r="D240" s="19" t="s">
        <v>28</v>
      </c>
      <c r="E240" s="11" t="s">
        <v>28</v>
      </c>
      <c r="F240" s="19" t="s">
        <v>28</v>
      </c>
      <c r="H240" s="19"/>
    </row>
    <row r="241" spans="1:8" ht="12.75">
      <c r="A241" s="19" t="s">
        <v>28</v>
      </c>
      <c r="B241" s="11" t="s">
        <v>28</v>
      </c>
      <c r="C241" s="19" t="s">
        <v>28</v>
      </c>
      <c r="D241" s="19" t="s">
        <v>28</v>
      </c>
      <c r="E241" s="11" t="s">
        <v>28</v>
      </c>
      <c r="F241" s="19" t="s">
        <v>28</v>
      </c>
      <c r="H241" s="19"/>
    </row>
    <row r="242" spans="1:8" ht="12.75">
      <c r="A242" s="19" t="s">
        <v>28</v>
      </c>
      <c r="B242" s="11" t="s">
        <v>28</v>
      </c>
      <c r="C242" s="19" t="s">
        <v>28</v>
      </c>
      <c r="D242" s="19" t="s">
        <v>28</v>
      </c>
      <c r="E242" s="11" t="s">
        <v>28</v>
      </c>
      <c r="F242" s="19" t="s">
        <v>28</v>
      </c>
      <c r="H242" s="19"/>
    </row>
    <row r="243" spans="1:8" ht="12.75">
      <c r="A243" s="19" t="s">
        <v>28</v>
      </c>
      <c r="B243" s="11" t="s">
        <v>28</v>
      </c>
      <c r="C243" s="19" t="s">
        <v>28</v>
      </c>
      <c r="D243" s="19" t="s">
        <v>28</v>
      </c>
      <c r="E243" s="11" t="s">
        <v>28</v>
      </c>
      <c r="F243" s="19" t="s">
        <v>28</v>
      </c>
      <c r="H243" s="19"/>
    </row>
    <row r="244" spans="1:8" ht="12.75">
      <c r="A244" s="19" t="s">
        <v>28</v>
      </c>
      <c r="B244" s="11" t="s">
        <v>28</v>
      </c>
      <c r="C244" s="19" t="s">
        <v>28</v>
      </c>
      <c r="D244" s="19" t="s">
        <v>28</v>
      </c>
      <c r="E244" s="11" t="s">
        <v>28</v>
      </c>
      <c r="F244" s="19" t="s">
        <v>28</v>
      </c>
      <c r="H244" s="19"/>
    </row>
    <row r="245" spans="1:8" ht="12.75">
      <c r="A245" s="19" t="s">
        <v>28</v>
      </c>
      <c r="B245" s="11" t="s">
        <v>28</v>
      </c>
      <c r="C245" s="19" t="s">
        <v>28</v>
      </c>
      <c r="D245" s="19" t="s">
        <v>28</v>
      </c>
      <c r="E245" s="11" t="s">
        <v>28</v>
      </c>
      <c r="F245" s="19" t="s">
        <v>28</v>
      </c>
      <c r="H245" s="19"/>
    </row>
    <row r="246" spans="1:8" ht="12.75">
      <c r="A246" s="19" t="s">
        <v>28</v>
      </c>
      <c r="B246" s="11" t="s">
        <v>28</v>
      </c>
      <c r="C246" s="19" t="s">
        <v>28</v>
      </c>
      <c r="D246" s="19" t="s">
        <v>28</v>
      </c>
      <c r="E246" s="11" t="s">
        <v>28</v>
      </c>
      <c r="F246" s="19" t="s">
        <v>28</v>
      </c>
      <c r="H246" s="19"/>
    </row>
    <row r="247" spans="1:8" ht="12.75">
      <c r="A247" s="19" t="s">
        <v>28</v>
      </c>
      <c r="B247" s="11" t="s">
        <v>28</v>
      </c>
      <c r="C247" s="19" t="s">
        <v>28</v>
      </c>
      <c r="D247" s="19" t="s">
        <v>28</v>
      </c>
      <c r="E247" s="11" t="s">
        <v>28</v>
      </c>
      <c r="F247" s="19" t="s">
        <v>28</v>
      </c>
      <c r="H247" s="19"/>
    </row>
    <row r="248" spans="1:8" ht="12.75">
      <c r="A248" s="19">
        <v>1286</v>
      </c>
      <c r="B248" s="11">
        <v>1426</v>
      </c>
      <c r="C248" s="19">
        <v>2322</v>
      </c>
      <c r="D248" s="19">
        <v>304</v>
      </c>
      <c r="E248" s="11">
        <v>345</v>
      </c>
      <c r="F248" s="19">
        <v>644</v>
      </c>
      <c r="H248" s="19">
        <v>1599709</v>
      </c>
    </row>
    <row r="249" spans="1:8" ht="12.75">
      <c r="A249" s="19">
        <v>2064</v>
      </c>
      <c r="B249" s="11">
        <v>2229</v>
      </c>
      <c r="C249" s="19">
        <v>3041</v>
      </c>
      <c r="D249" s="19">
        <v>517</v>
      </c>
      <c r="E249" s="11">
        <v>538</v>
      </c>
      <c r="F249" s="19">
        <v>847</v>
      </c>
      <c r="H249" s="19">
        <v>1600401</v>
      </c>
    </row>
    <row r="250" spans="1:8" ht="12.75">
      <c r="A250" s="19">
        <v>24</v>
      </c>
      <c r="B250" s="11">
        <v>26</v>
      </c>
      <c r="C250" s="19">
        <v>45</v>
      </c>
      <c r="D250" s="19">
        <v>13</v>
      </c>
      <c r="E250" s="11">
        <v>13</v>
      </c>
      <c r="F250" s="19">
        <v>16</v>
      </c>
      <c r="H250" s="19">
        <v>1601718</v>
      </c>
    </row>
    <row r="251" spans="1:8" ht="12.75">
      <c r="A251" s="19" t="s">
        <v>28</v>
      </c>
      <c r="B251" s="11" t="s">
        <v>28</v>
      </c>
      <c r="C251" s="19" t="s">
        <v>28</v>
      </c>
      <c r="D251" s="19" t="s">
        <v>28</v>
      </c>
      <c r="E251" s="11" t="s">
        <v>28</v>
      </c>
      <c r="F251" s="19" t="s">
        <v>28</v>
      </c>
      <c r="H251" s="19"/>
    </row>
    <row r="252" spans="1:8" ht="12.75">
      <c r="A252" s="19" t="s">
        <v>28</v>
      </c>
      <c r="B252" s="11" t="s">
        <v>28</v>
      </c>
      <c r="C252" s="19" t="s">
        <v>28</v>
      </c>
      <c r="D252" s="19" t="s">
        <v>28</v>
      </c>
      <c r="E252" s="11" t="s">
        <v>28</v>
      </c>
      <c r="F252" s="19" t="s">
        <v>28</v>
      </c>
      <c r="H252" s="19"/>
    </row>
    <row r="253" spans="1:8" ht="12.75">
      <c r="A253" s="19" t="s">
        <v>28</v>
      </c>
      <c r="B253" s="11" t="s">
        <v>28</v>
      </c>
      <c r="C253" s="19" t="s">
        <v>28</v>
      </c>
      <c r="D253" s="19" t="s">
        <v>28</v>
      </c>
      <c r="E253" s="11" t="s">
        <v>28</v>
      </c>
      <c r="F253" s="19" t="s">
        <v>28</v>
      </c>
      <c r="H253" s="19"/>
    </row>
    <row r="254" spans="1:8" ht="12.75">
      <c r="A254" s="19" t="s">
        <v>28</v>
      </c>
      <c r="B254" s="11" t="s">
        <v>28</v>
      </c>
      <c r="C254" s="19" t="s">
        <v>28</v>
      </c>
      <c r="D254" s="19" t="s">
        <v>28</v>
      </c>
      <c r="E254" s="11" t="s">
        <v>28</v>
      </c>
      <c r="F254" s="19" t="s">
        <v>28</v>
      </c>
      <c r="H254" s="19"/>
    </row>
    <row r="255" spans="1:8" ht="12.75">
      <c r="A255" s="19" t="s">
        <v>28</v>
      </c>
      <c r="B255" s="11" t="s">
        <v>28</v>
      </c>
      <c r="C255" s="19" t="s">
        <v>28</v>
      </c>
      <c r="D255" s="19" t="s">
        <v>28</v>
      </c>
      <c r="E255" s="11" t="s">
        <v>28</v>
      </c>
      <c r="F255" s="19" t="s">
        <v>28</v>
      </c>
      <c r="H255" s="19"/>
    </row>
    <row r="256" spans="1:8" ht="12.75">
      <c r="A256" s="19" t="s">
        <v>28</v>
      </c>
      <c r="B256" s="11" t="s">
        <v>28</v>
      </c>
      <c r="C256" s="19" t="s">
        <v>28</v>
      </c>
      <c r="D256" s="19" t="s">
        <v>28</v>
      </c>
      <c r="E256" s="11" t="s">
        <v>28</v>
      </c>
      <c r="F256" s="19" t="s">
        <v>28</v>
      </c>
      <c r="H256" s="19"/>
    </row>
    <row r="257" spans="1:8" ht="12.75">
      <c r="A257" s="19" t="s">
        <v>28</v>
      </c>
      <c r="B257" s="11" t="s">
        <v>28</v>
      </c>
      <c r="C257" s="19" t="s">
        <v>28</v>
      </c>
      <c r="D257" s="19" t="s">
        <v>28</v>
      </c>
      <c r="E257" s="11" t="s">
        <v>28</v>
      </c>
      <c r="F257" s="19" t="s">
        <v>28</v>
      </c>
      <c r="H257" s="19"/>
    </row>
    <row r="258" spans="1:8" ht="12.75">
      <c r="A258" s="19" t="s">
        <v>28</v>
      </c>
      <c r="B258" s="11" t="s">
        <v>28</v>
      </c>
      <c r="C258" s="19" t="s">
        <v>28</v>
      </c>
      <c r="D258" s="19" t="s">
        <v>28</v>
      </c>
      <c r="E258" s="11" t="s">
        <v>28</v>
      </c>
      <c r="F258" s="19" t="s">
        <v>28</v>
      </c>
      <c r="H258" s="19"/>
    </row>
    <row r="259" spans="1:8" ht="12.75">
      <c r="A259" s="19" t="s">
        <v>28</v>
      </c>
      <c r="B259" s="11" t="s">
        <v>28</v>
      </c>
      <c r="C259" s="19" t="s">
        <v>28</v>
      </c>
      <c r="D259" s="19" t="s">
        <v>28</v>
      </c>
      <c r="E259" s="11" t="s">
        <v>28</v>
      </c>
      <c r="F259" s="19" t="s">
        <v>28</v>
      </c>
      <c r="H259" s="19"/>
    </row>
    <row r="260" spans="1:8" ht="12.75">
      <c r="A260" s="19" t="s">
        <v>28</v>
      </c>
      <c r="B260" s="11" t="s">
        <v>28</v>
      </c>
      <c r="C260" s="19" t="s">
        <v>28</v>
      </c>
      <c r="D260" s="19" t="s">
        <v>28</v>
      </c>
      <c r="E260" s="11" t="s">
        <v>28</v>
      </c>
      <c r="F260" s="19" t="s">
        <v>28</v>
      </c>
      <c r="H260" s="19"/>
    </row>
    <row r="261" spans="1:8" ht="12.75">
      <c r="A261" s="19" t="s">
        <v>28</v>
      </c>
      <c r="B261" s="11" t="s">
        <v>28</v>
      </c>
      <c r="C261" s="19" t="s">
        <v>28</v>
      </c>
      <c r="D261" s="19" t="s">
        <v>28</v>
      </c>
      <c r="E261" s="11" t="s">
        <v>28</v>
      </c>
      <c r="F261" s="19" t="s">
        <v>28</v>
      </c>
      <c r="H261" s="19"/>
    </row>
    <row r="262" spans="1:8" ht="12.75">
      <c r="A262" s="19" t="s">
        <v>28</v>
      </c>
      <c r="B262" s="11" t="s">
        <v>28</v>
      </c>
      <c r="C262" s="19" t="s">
        <v>28</v>
      </c>
      <c r="D262" s="19" t="s">
        <v>28</v>
      </c>
      <c r="E262" s="11" t="s">
        <v>28</v>
      </c>
      <c r="F262" s="19" t="s">
        <v>28</v>
      </c>
      <c r="H262" s="19"/>
    </row>
    <row r="263" spans="1:8" ht="12.75">
      <c r="A263" s="19" t="s">
        <v>28</v>
      </c>
      <c r="B263" s="11" t="s">
        <v>28</v>
      </c>
      <c r="C263" s="19" t="s">
        <v>28</v>
      </c>
      <c r="D263" s="19" t="s">
        <v>28</v>
      </c>
      <c r="E263" s="11" t="s">
        <v>28</v>
      </c>
      <c r="F263" s="19" t="s">
        <v>28</v>
      </c>
      <c r="H263" s="19"/>
    </row>
    <row r="264" spans="1:8" ht="12.75">
      <c r="A264" s="19">
        <v>118</v>
      </c>
      <c r="B264" s="11">
        <v>99</v>
      </c>
      <c r="C264" s="19">
        <v>91</v>
      </c>
      <c r="D264" s="19">
        <v>22</v>
      </c>
      <c r="E264" s="11">
        <v>21</v>
      </c>
      <c r="F264" s="19">
        <v>19</v>
      </c>
      <c r="H264" s="19">
        <v>1617509</v>
      </c>
    </row>
    <row r="265" spans="1:8" ht="12.75">
      <c r="A265" s="19" t="s">
        <v>28</v>
      </c>
      <c r="B265" s="11" t="s">
        <v>28</v>
      </c>
      <c r="C265" s="19" t="s">
        <v>28</v>
      </c>
      <c r="D265" s="19" t="s">
        <v>28</v>
      </c>
      <c r="E265" s="11" t="s">
        <v>28</v>
      </c>
      <c r="F265" s="19" t="s">
        <v>28</v>
      </c>
      <c r="H265" s="19"/>
    </row>
    <row r="266" spans="1:8" ht="12.75">
      <c r="A266" s="19">
        <v>56</v>
      </c>
      <c r="B266" s="11">
        <v>27</v>
      </c>
      <c r="C266" s="19">
        <v>36</v>
      </c>
      <c r="D266" s="19">
        <v>21</v>
      </c>
      <c r="E266" s="11">
        <v>29</v>
      </c>
      <c r="F266" s="19">
        <v>23</v>
      </c>
      <c r="H266" s="19">
        <v>1620694</v>
      </c>
    </row>
    <row r="267" spans="1:8" ht="12.75">
      <c r="A267" s="19" t="s">
        <v>28</v>
      </c>
      <c r="B267" s="11" t="s">
        <v>28</v>
      </c>
      <c r="C267" s="19" t="s">
        <v>28</v>
      </c>
      <c r="D267" s="19" t="s">
        <v>28</v>
      </c>
      <c r="E267" s="11" t="s">
        <v>28</v>
      </c>
      <c r="F267" s="19" t="s">
        <v>28</v>
      </c>
      <c r="H267" s="19"/>
    </row>
    <row r="268" spans="1:8" ht="12.75">
      <c r="A268" s="19" t="s">
        <v>28</v>
      </c>
      <c r="B268" s="11" t="s">
        <v>28</v>
      </c>
      <c r="C268" s="19" t="s">
        <v>28</v>
      </c>
      <c r="D268" s="19" t="s">
        <v>28</v>
      </c>
      <c r="E268" s="11" t="s">
        <v>28</v>
      </c>
      <c r="F268" s="19" t="s">
        <v>28</v>
      </c>
      <c r="H268" s="19"/>
    </row>
    <row r="269" spans="1:8" ht="12.75">
      <c r="A269" s="19" t="s">
        <v>28</v>
      </c>
      <c r="B269" s="11" t="s">
        <v>28</v>
      </c>
      <c r="C269" s="19" t="s">
        <v>28</v>
      </c>
      <c r="D269" s="19" t="s">
        <v>28</v>
      </c>
      <c r="E269" s="11" t="s">
        <v>28</v>
      </c>
      <c r="F269" s="19" t="s">
        <v>28</v>
      </c>
      <c r="H269" s="19"/>
    </row>
    <row r="270" spans="1:8" ht="12.75">
      <c r="A270" s="19" t="s">
        <v>28</v>
      </c>
      <c r="B270" s="11" t="s">
        <v>28</v>
      </c>
      <c r="C270" s="19" t="s">
        <v>28</v>
      </c>
      <c r="D270" s="19" t="s">
        <v>28</v>
      </c>
      <c r="E270" s="11" t="s">
        <v>28</v>
      </c>
      <c r="F270" s="19" t="s">
        <v>28</v>
      </c>
      <c r="H270" s="19"/>
    </row>
    <row r="271" spans="1:8" ht="12.75">
      <c r="A271" s="19" t="s">
        <v>28</v>
      </c>
      <c r="B271" s="11" t="s">
        <v>28</v>
      </c>
      <c r="C271" s="19" t="s">
        <v>28</v>
      </c>
      <c r="D271" s="19" t="s">
        <v>28</v>
      </c>
      <c r="E271" s="11" t="s">
        <v>28</v>
      </c>
      <c r="F271" s="19" t="s">
        <v>28</v>
      </c>
      <c r="H271" s="19"/>
    </row>
    <row r="272" spans="1:8" ht="12.75">
      <c r="A272" s="19" t="s">
        <v>28</v>
      </c>
      <c r="B272" s="11" t="s">
        <v>28</v>
      </c>
      <c r="C272" s="19" t="s">
        <v>28</v>
      </c>
      <c r="D272" s="19" t="s">
        <v>28</v>
      </c>
      <c r="E272" s="11" t="s">
        <v>28</v>
      </c>
      <c r="F272" s="19" t="s">
        <v>28</v>
      </c>
      <c r="H272" s="19"/>
    </row>
    <row r="273" spans="1:8" ht="12.75">
      <c r="A273" s="19" t="s">
        <v>28</v>
      </c>
      <c r="B273" s="11" t="s">
        <v>28</v>
      </c>
      <c r="C273" s="19" t="s">
        <v>28</v>
      </c>
      <c r="D273" s="19" t="s">
        <v>28</v>
      </c>
      <c r="E273" s="11" t="s">
        <v>28</v>
      </c>
      <c r="F273" s="19" t="s">
        <v>28</v>
      </c>
      <c r="H273" s="19"/>
    </row>
    <row r="274" spans="1:8" ht="12.75">
      <c r="A274" s="19" t="s">
        <v>28</v>
      </c>
      <c r="B274" s="11" t="s">
        <v>28</v>
      </c>
      <c r="C274" s="19" t="s">
        <v>28</v>
      </c>
      <c r="D274" s="19" t="s">
        <v>28</v>
      </c>
      <c r="E274" s="11" t="s">
        <v>28</v>
      </c>
      <c r="F274" s="19" t="s">
        <v>28</v>
      </c>
      <c r="H274" s="19"/>
    </row>
    <row r="275" spans="1:8" ht="12.75">
      <c r="A275" s="19" t="s">
        <v>28</v>
      </c>
      <c r="B275" s="11" t="s">
        <v>28</v>
      </c>
      <c r="C275" s="19" t="s">
        <v>28</v>
      </c>
      <c r="D275" s="19" t="s">
        <v>28</v>
      </c>
      <c r="E275" s="11" t="s">
        <v>28</v>
      </c>
      <c r="F275" s="19" t="s">
        <v>28</v>
      </c>
      <c r="H275" s="19"/>
    </row>
    <row r="276" spans="1:8" ht="12.75">
      <c r="A276" s="19">
        <v>144</v>
      </c>
      <c r="B276" s="11">
        <v>143</v>
      </c>
      <c r="C276" s="19">
        <v>182</v>
      </c>
      <c r="D276" s="19">
        <v>249</v>
      </c>
      <c r="E276" s="11">
        <v>213</v>
      </c>
      <c r="F276" s="19">
        <v>267</v>
      </c>
      <c r="H276" s="19">
        <v>1630805</v>
      </c>
    </row>
    <row r="277" spans="1:8" ht="12.75">
      <c r="A277" s="19" t="s">
        <v>28</v>
      </c>
      <c r="B277" s="11" t="s">
        <v>28</v>
      </c>
      <c r="C277" s="19" t="s">
        <v>28</v>
      </c>
      <c r="D277" s="19" t="s">
        <v>28</v>
      </c>
      <c r="E277" s="11" t="s">
        <v>28</v>
      </c>
      <c r="F277" s="19" t="s">
        <v>28</v>
      </c>
      <c r="H277" s="19"/>
    </row>
    <row r="278" spans="1:8" ht="12.75">
      <c r="A278" s="19" t="s">
        <v>28</v>
      </c>
      <c r="B278" s="11" t="s">
        <v>28</v>
      </c>
      <c r="C278" s="19" t="s">
        <v>28</v>
      </c>
      <c r="D278" s="19" t="s">
        <v>28</v>
      </c>
      <c r="E278" s="11" t="s">
        <v>28</v>
      </c>
      <c r="F278" s="19" t="s">
        <v>28</v>
      </c>
      <c r="H278" s="19"/>
    </row>
    <row r="279" spans="1:8" ht="12.75">
      <c r="A279" s="19" t="s">
        <v>28</v>
      </c>
      <c r="B279" s="11" t="s">
        <v>28</v>
      </c>
      <c r="C279" s="19" t="s">
        <v>28</v>
      </c>
      <c r="D279" s="19" t="s">
        <v>28</v>
      </c>
      <c r="E279" s="11" t="s">
        <v>28</v>
      </c>
      <c r="F279" s="19" t="s">
        <v>28</v>
      </c>
      <c r="H279" s="19"/>
    </row>
    <row r="280" spans="1:8" ht="12.75">
      <c r="A280" s="19" t="s">
        <v>28</v>
      </c>
      <c r="B280" s="11" t="s">
        <v>28</v>
      </c>
      <c r="C280" s="19" t="s">
        <v>28</v>
      </c>
      <c r="D280" s="19" t="s">
        <v>28</v>
      </c>
      <c r="E280" s="11" t="s">
        <v>28</v>
      </c>
      <c r="F280" s="19" t="s">
        <v>28</v>
      </c>
      <c r="H280" s="19"/>
    </row>
    <row r="281" spans="1:8" ht="12.75">
      <c r="A281" s="19" t="s">
        <v>28</v>
      </c>
      <c r="B281" s="11" t="s">
        <v>28</v>
      </c>
      <c r="C281" s="19" t="s">
        <v>28</v>
      </c>
      <c r="D281" s="19" t="s">
        <v>28</v>
      </c>
      <c r="E281" s="11" t="s">
        <v>28</v>
      </c>
      <c r="F281" s="19" t="s">
        <v>28</v>
      </c>
      <c r="H281" s="19"/>
    </row>
    <row r="282" spans="1:8" ht="12.75">
      <c r="A282" s="19" t="s">
        <v>28</v>
      </c>
      <c r="B282" s="11" t="s">
        <v>28</v>
      </c>
      <c r="C282" s="19" t="s">
        <v>28</v>
      </c>
      <c r="D282" s="19" t="s">
        <v>28</v>
      </c>
      <c r="E282" s="11" t="s">
        <v>28</v>
      </c>
      <c r="F282" s="19" t="s">
        <v>28</v>
      </c>
      <c r="H282" s="19"/>
    </row>
    <row r="283" spans="1:8" ht="12.75">
      <c r="A283" s="19" t="s">
        <v>28</v>
      </c>
      <c r="B283" s="11" t="s">
        <v>28</v>
      </c>
      <c r="C283" s="19" t="s">
        <v>28</v>
      </c>
      <c r="D283" s="19" t="s">
        <v>28</v>
      </c>
      <c r="E283" s="11" t="s">
        <v>28</v>
      </c>
      <c r="F283" s="19" t="s">
        <v>28</v>
      </c>
      <c r="H283" s="19"/>
    </row>
    <row r="284" spans="1:8" ht="12.75">
      <c r="A284" s="19" t="s">
        <v>28</v>
      </c>
      <c r="B284" s="11" t="s">
        <v>28</v>
      </c>
      <c r="C284" s="19" t="s">
        <v>28</v>
      </c>
      <c r="D284" s="19" t="s">
        <v>28</v>
      </c>
      <c r="E284" s="11" t="s">
        <v>28</v>
      </c>
      <c r="F284" s="19" t="s">
        <v>28</v>
      </c>
      <c r="H284" s="19"/>
    </row>
    <row r="285" spans="1:8" ht="12.75">
      <c r="A285" s="19" t="s">
        <v>28</v>
      </c>
      <c r="B285" s="11" t="s">
        <v>28</v>
      </c>
      <c r="C285" s="19" t="s">
        <v>28</v>
      </c>
      <c r="D285" s="19" t="s">
        <v>28</v>
      </c>
      <c r="E285" s="11" t="s">
        <v>28</v>
      </c>
      <c r="F285" s="19" t="s">
        <v>28</v>
      </c>
      <c r="H285" s="19"/>
    </row>
    <row r="286" spans="1:8" ht="12.75">
      <c r="A286" s="19" t="s">
        <v>28</v>
      </c>
      <c r="B286" s="11" t="s">
        <v>28</v>
      </c>
      <c r="C286" s="19" t="s">
        <v>28</v>
      </c>
      <c r="D286" s="19" t="s">
        <v>28</v>
      </c>
      <c r="E286" s="11" t="s">
        <v>28</v>
      </c>
      <c r="F286" s="19" t="s">
        <v>28</v>
      </c>
      <c r="H286" s="19"/>
    </row>
    <row r="287" spans="1:8" ht="12.75">
      <c r="A287" s="19" t="s">
        <v>28</v>
      </c>
      <c r="B287" s="11" t="s">
        <v>28</v>
      </c>
      <c r="C287" s="19" t="s">
        <v>28</v>
      </c>
      <c r="D287" s="19" t="s">
        <v>28</v>
      </c>
      <c r="E287" s="11" t="s">
        <v>28</v>
      </c>
      <c r="F287" s="19" t="s">
        <v>28</v>
      </c>
      <c r="H287" s="19"/>
    </row>
    <row r="288" spans="1:8" ht="12.75">
      <c r="A288" s="19" t="s">
        <v>28</v>
      </c>
      <c r="B288" s="11" t="s">
        <v>28</v>
      </c>
      <c r="C288" s="19" t="s">
        <v>28</v>
      </c>
      <c r="D288" s="19" t="s">
        <v>28</v>
      </c>
      <c r="E288" s="11" t="s">
        <v>28</v>
      </c>
      <c r="F288" s="19" t="s">
        <v>28</v>
      </c>
      <c r="H288" s="19"/>
    </row>
    <row r="289" spans="1:8" ht="12.75">
      <c r="A289" s="19" t="s">
        <v>28</v>
      </c>
      <c r="B289" s="11" t="s">
        <v>28</v>
      </c>
      <c r="C289" s="19" t="s">
        <v>28</v>
      </c>
      <c r="D289" s="19" t="s">
        <v>28</v>
      </c>
      <c r="E289" s="11" t="s">
        <v>28</v>
      </c>
      <c r="F289" s="19" t="s">
        <v>28</v>
      </c>
      <c r="H289" s="19"/>
    </row>
    <row r="290" spans="1:8" ht="12.75">
      <c r="A290" s="19" t="s">
        <v>28</v>
      </c>
      <c r="B290" s="11" t="s">
        <v>28</v>
      </c>
      <c r="C290" s="19" t="s">
        <v>28</v>
      </c>
      <c r="D290" s="19" t="s">
        <v>28</v>
      </c>
      <c r="E290" s="11" t="s">
        <v>28</v>
      </c>
      <c r="F290" s="19" t="s">
        <v>28</v>
      </c>
      <c r="H290" s="19"/>
    </row>
    <row r="291" spans="1:8" ht="12.75">
      <c r="A291" s="19" t="s">
        <v>28</v>
      </c>
      <c r="B291" s="11" t="s">
        <v>28</v>
      </c>
      <c r="C291" s="19" t="s">
        <v>28</v>
      </c>
      <c r="D291" s="19" t="s">
        <v>28</v>
      </c>
      <c r="E291" s="11" t="s">
        <v>28</v>
      </c>
      <c r="F291" s="19" t="s">
        <v>28</v>
      </c>
      <c r="H291" s="19"/>
    </row>
    <row r="292" spans="1:8" ht="12.75">
      <c r="A292" s="19" t="s">
        <v>28</v>
      </c>
      <c r="B292" s="11" t="s">
        <v>28</v>
      </c>
      <c r="C292" s="19" t="s">
        <v>28</v>
      </c>
      <c r="D292" s="19" t="s">
        <v>28</v>
      </c>
      <c r="E292" s="11" t="s">
        <v>28</v>
      </c>
      <c r="F292" s="19" t="s">
        <v>28</v>
      </c>
      <c r="H292" s="19"/>
    </row>
    <row r="293" spans="1:8" ht="12.75">
      <c r="A293" s="19" t="s">
        <v>28</v>
      </c>
      <c r="B293" s="11" t="s">
        <v>28</v>
      </c>
      <c r="C293" s="19" t="s">
        <v>28</v>
      </c>
      <c r="D293" s="19" t="s">
        <v>28</v>
      </c>
      <c r="E293" s="11" t="s">
        <v>28</v>
      </c>
      <c r="F293" s="19" t="s">
        <v>28</v>
      </c>
      <c r="H293" s="19"/>
    </row>
    <row r="294" spans="1:8" ht="12.75">
      <c r="A294" s="19" t="s">
        <v>28</v>
      </c>
      <c r="B294" s="11" t="s">
        <v>28</v>
      </c>
      <c r="C294" s="19" t="s">
        <v>28</v>
      </c>
      <c r="D294" s="19" t="s">
        <v>28</v>
      </c>
      <c r="E294" s="11" t="s">
        <v>28</v>
      </c>
      <c r="F294" s="19" t="s">
        <v>28</v>
      </c>
      <c r="H294" s="19"/>
    </row>
    <row r="295" spans="1:8" ht="12.75">
      <c r="A295" s="19" t="s">
        <v>28</v>
      </c>
      <c r="B295" s="11" t="s">
        <v>28</v>
      </c>
      <c r="C295" s="19" t="s">
        <v>28</v>
      </c>
      <c r="D295" s="19" t="s">
        <v>28</v>
      </c>
      <c r="E295" s="11" t="s">
        <v>28</v>
      </c>
      <c r="F295" s="19" t="s">
        <v>28</v>
      </c>
      <c r="H295" s="19"/>
    </row>
    <row r="296" spans="1:8" ht="12.75">
      <c r="A296" s="19" t="s">
        <v>28</v>
      </c>
      <c r="B296" s="11" t="s">
        <v>28</v>
      </c>
      <c r="C296" s="19" t="s">
        <v>28</v>
      </c>
      <c r="D296" s="19" t="s">
        <v>28</v>
      </c>
      <c r="E296" s="11" t="s">
        <v>28</v>
      </c>
      <c r="F296" s="19" t="s">
        <v>28</v>
      </c>
      <c r="H296" s="19"/>
    </row>
    <row r="297" spans="1:8" ht="12.75">
      <c r="A297" s="19" t="s">
        <v>28</v>
      </c>
      <c r="B297" s="11" t="s">
        <v>28</v>
      </c>
      <c r="C297" s="19" t="s">
        <v>28</v>
      </c>
      <c r="D297" s="19" t="s">
        <v>28</v>
      </c>
      <c r="E297" s="11" t="s">
        <v>28</v>
      </c>
      <c r="F297" s="19" t="s">
        <v>28</v>
      </c>
      <c r="H297" s="19"/>
    </row>
    <row r="298" spans="1:8" ht="12.75">
      <c r="A298" s="19" t="s">
        <v>28</v>
      </c>
      <c r="B298" s="11" t="s">
        <v>28</v>
      </c>
      <c r="C298" s="19" t="s">
        <v>28</v>
      </c>
      <c r="D298" s="19" t="s">
        <v>28</v>
      </c>
      <c r="E298" s="11" t="s">
        <v>28</v>
      </c>
      <c r="F298" s="19" t="s">
        <v>28</v>
      </c>
      <c r="H298" s="19"/>
    </row>
    <row r="299" spans="1:8" ht="12.75">
      <c r="A299" s="19" t="s">
        <v>28</v>
      </c>
      <c r="B299" s="11" t="s">
        <v>28</v>
      </c>
      <c r="C299" s="19" t="s">
        <v>28</v>
      </c>
      <c r="D299" s="19" t="s">
        <v>28</v>
      </c>
      <c r="E299" s="11" t="s">
        <v>28</v>
      </c>
      <c r="F299" s="19" t="s">
        <v>28</v>
      </c>
      <c r="H299" s="19"/>
    </row>
    <row r="300" spans="1:8" ht="12.75">
      <c r="A300" s="19" t="s">
        <v>28</v>
      </c>
      <c r="B300" s="11" t="s">
        <v>28</v>
      </c>
      <c r="C300" s="19" t="s">
        <v>28</v>
      </c>
      <c r="D300" s="19" t="s">
        <v>28</v>
      </c>
      <c r="E300" s="11" t="s">
        <v>28</v>
      </c>
      <c r="F300" s="19" t="s">
        <v>28</v>
      </c>
      <c r="H300" s="19"/>
    </row>
    <row r="301" spans="1:8" ht="12.75">
      <c r="A301" s="19">
        <v>27</v>
      </c>
      <c r="B301" s="11">
        <v>44</v>
      </c>
      <c r="C301" s="19">
        <v>39</v>
      </c>
      <c r="D301" s="19">
        <v>12</v>
      </c>
      <c r="E301" s="11">
        <v>15</v>
      </c>
      <c r="F301" s="19">
        <v>15</v>
      </c>
      <c r="H301" s="19">
        <v>1641997</v>
      </c>
    </row>
    <row r="302" spans="1:8" ht="12.75">
      <c r="A302" s="19" t="s">
        <v>28</v>
      </c>
      <c r="B302" s="11" t="s">
        <v>28</v>
      </c>
      <c r="C302" s="19" t="s">
        <v>28</v>
      </c>
      <c r="D302" s="19" t="s">
        <v>28</v>
      </c>
      <c r="E302" s="11" t="s">
        <v>28</v>
      </c>
      <c r="F302" s="19" t="s">
        <v>28</v>
      </c>
      <c r="H302" s="19"/>
    </row>
    <row r="303" spans="1:8" ht="12.75">
      <c r="A303" s="19" t="s">
        <v>28</v>
      </c>
      <c r="B303" s="11" t="s">
        <v>28</v>
      </c>
      <c r="C303" s="19" t="s">
        <v>28</v>
      </c>
      <c r="D303" s="19" t="s">
        <v>28</v>
      </c>
      <c r="E303" s="11" t="s">
        <v>28</v>
      </c>
      <c r="F303" s="19" t="s">
        <v>28</v>
      </c>
      <c r="H303" s="19"/>
    </row>
    <row r="304" spans="1:8" ht="12.75">
      <c r="A304" s="19" t="s">
        <v>28</v>
      </c>
      <c r="B304" s="11" t="s">
        <v>28</v>
      </c>
      <c r="C304" s="19" t="s">
        <v>28</v>
      </c>
      <c r="D304" s="19" t="s">
        <v>28</v>
      </c>
      <c r="E304" s="11" t="s">
        <v>28</v>
      </c>
      <c r="F304" s="19" t="s">
        <v>28</v>
      </c>
      <c r="H304" s="19"/>
    </row>
    <row r="305" spans="1:8" ht="12.75">
      <c r="A305" s="19" t="s">
        <v>28</v>
      </c>
      <c r="B305" s="11" t="s">
        <v>28</v>
      </c>
      <c r="C305" s="19" t="s">
        <v>28</v>
      </c>
      <c r="D305" s="19" t="s">
        <v>28</v>
      </c>
      <c r="E305" s="11" t="s">
        <v>28</v>
      </c>
      <c r="F305" s="19" t="s">
        <v>28</v>
      </c>
      <c r="H305" s="19"/>
    </row>
    <row r="306" spans="1:8" ht="12.75">
      <c r="A306" s="19" t="s">
        <v>28</v>
      </c>
      <c r="B306" s="11" t="s">
        <v>28</v>
      </c>
      <c r="C306" s="19" t="s">
        <v>28</v>
      </c>
      <c r="D306" s="19" t="s">
        <v>28</v>
      </c>
      <c r="E306" s="11" t="s">
        <v>28</v>
      </c>
      <c r="F306" s="19" t="s">
        <v>28</v>
      </c>
      <c r="H306" s="19"/>
    </row>
    <row r="307" spans="1:8" ht="12.75">
      <c r="A307" s="19" t="s">
        <v>28</v>
      </c>
      <c r="B307" s="11" t="s">
        <v>28</v>
      </c>
      <c r="C307" s="19" t="s">
        <v>28</v>
      </c>
      <c r="D307" s="19" t="s">
        <v>28</v>
      </c>
      <c r="E307" s="11" t="s">
        <v>28</v>
      </c>
      <c r="F307" s="19" t="s">
        <v>28</v>
      </c>
      <c r="H307" s="19"/>
    </row>
    <row r="308" spans="1:8" ht="12.75">
      <c r="A308" s="19" t="s">
        <v>28</v>
      </c>
      <c r="B308" s="11" t="s">
        <v>28</v>
      </c>
      <c r="C308" s="19" t="s">
        <v>28</v>
      </c>
      <c r="D308" s="19" t="s">
        <v>28</v>
      </c>
      <c r="E308" s="11" t="s">
        <v>28</v>
      </c>
      <c r="F308" s="19" t="s">
        <v>28</v>
      </c>
      <c r="H308" s="19"/>
    </row>
    <row r="309" spans="1:8" ht="12.75">
      <c r="A309" s="19" t="s">
        <v>28</v>
      </c>
      <c r="B309" s="11" t="s">
        <v>28</v>
      </c>
      <c r="C309" s="19" t="s">
        <v>28</v>
      </c>
      <c r="D309" s="19" t="s">
        <v>28</v>
      </c>
      <c r="E309" s="11" t="s">
        <v>28</v>
      </c>
      <c r="F309" s="19" t="s">
        <v>28</v>
      </c>
      <c r="H309" s="19"/>
    </row>
    <row r="310" spans="1:8" ht="12.75">
      <c r="A310" s="19" t="s">
        <v>28</v>
      </c>
      <c r="B310" s="11" t="s">
        <v>28</v>
      </c>
      <c r="C310" s="19" t="s">
        <v>28</v>
      </c>
      <c r="D310" s="19" t="s">
        <v>28</v>
      </c>
      <c r="E310" s="11" t="s">
        <v>28</v>
      </c>
      <c r="F310" s="19" t="s">
        <v>28</v>
      </c>
      <c r="H310" s="19"/>
    </row>
    <row r="311" spans="1:8" ht="12.75">
      <c r="A311" s="19" t="s">
        <v>28</v>
      </c>
      <c r="B311" s="11" t="s">
        <v>28</v>
      </c>
      <c r="C311" s="19" t="s">
        <v>28</v>
      </c>
      <c r="D311" s="19" t="s">
        <v>28</v>
      </c>
      <c r="E311" s="11" t="s">
        <v>28</v>
      </c>
      <c r="F311" s="19" t="s">
        <v>28</v>
      </c>
      <c r="H311" s="19"/>
    </row>
    <row r="312" spans="1:8" ht="12.75">
      <c r="A312" s="19" t="s">
        <v>28</v>
      </c>
      <c r="B312" s="11" t="s">
        <v>28</v>
      </c>
      <c r="C312" s="19" t="s">
        <v>28</v>
      </c>
      <c r="D312" s="19" t="s">
        <v>28</v>
      </c>
      <c r="E312" s="11" t="s">
        <v>28</v>
      </c>
      <c r="F312" s="19" t="s">
        <v>28</v>
      </c>
      <c r="H312" s="19"/>
    </row>
    <row r="313" spans="1:8" ht="12.75">
      <c r="A313" s="19" t="s">
        <v>28</v>
      </c>
      <c r="B313" s="11" t="s">
        <v>28</v>
      </c>
      <c r="C313" s="19" t="s">
        <v>28</v>
      </c>
      <c r="D313" s="19" t="s">
        <v>28</v>
      </c>
      <c r="E313" s="11" t="s">
        <v>28</v>
      </c>
      <c r="F313" s="19" t="s">
        <v>28</v>
      </c>
      <c r="H313" s="19"/>
    </row>
    <row r="314" spans="1:8" ht="12.75">
      <c r="A314" s="19" t="s">
        <v>28</v>
      </c>
      <c r="B314" s="11" t="s">
        <v>28</v>
      </c>
      <c r="C314" s="19" t="s">
        <v>28</v>
      </c>
      <c r="D314" s="19" t="s">
        <v>28</v>
      </c>
      <c r="E314" s="11" t="s">
        <v>28</v>
      </c>
      <c r="F314" s="19" t="s">
        <v>28</v>
      </c>
      <c r="H314" s="19"/>
    </row>
    <row r="315" spans="1:8" ht="12.75">
      <c r="A315" s="19" t="s">
        <v>28</v>
      </c>
      <c r="B315" s="11" t="s">
        <v>28</v>
      </c>
      <c r="C315" s="19" t="s">
        <v>28</v>
      </c>
      <c r="D315" s="19" t="s">
        <v>28</v>
      </c>
      <c r="E315" s="11" t="s">
        <v>28</v>
      </c>
      <c r="F315" s="19" t="s">
        <v>28</v>
      </c>
      <c r="H315" s="19"/>
    </row>
    <row r="316" spans="1:8" ht="12.75">
      <c r="A316" s="19" t="s">
        <v>28</v>
      </c>
      <c r="B316" s="11" t="s">
        <v>28</v>
      </c>
      <c r="C316" s="19" t="s">
        <v>28</v>
      </c>
      <c r="D316" s="19" t="s">
        <v>28</v>
      </c>
      <c r="E316" s="11" t="s">
        <v>28</v>
      </c>
      <c r="F316" s="19" t="s">
        <v>28</v>
      </c>
      <c r="H316" s="19"/>
    </row>
    <row r="317" spans="1:8" ht="12.75">
      <c r="A317" s="19" t="s">
        <v>28</v>
      </c>
      <c r="B317" s="11" t="s">
        <v>28</v>
      </c>
      <c r="C317" s="19" t="s">
        <v>28</v>
      </c>
      <c r="D317" s="19" t="s">
        <v>28</v>
      </c>
      <c r="E317" s="11" t="s">
        <v>28</v>
      </c>
      <c r="F317" s="19" t="s">
        <v>28</v>
      </c>
      <c r="H317" s="19"/>
    </row>
    <row r="318" spans="1:8" ht="12.75">
      <c r="A318" s="19" t="s">
        <v>28</v>
      </c>
      <c r="B318" s="11" t="s">
        <v>28</v>
      </c>
      <c r="C318" s="19" t="s">
        <v>28</v>
      </c>
      <c r="D318" s="19" t="s">
        <v>28</v>
      </c>
      <c r="E318" s="11" t="s">
        <v>28</v>
      </c>
      <c r="F318" s="19" t="s">
        <v>28</v>
      </c>
      <c r="H318" s="19"/>
    </row>
    <row r="319" spans="1:8" ht="12.75">
      <c r="A319" s="19" t="s">
        <v>28</v>
      </c>
      <c r="B319" s="11" t="s">
        <v>28</v>
      </c>
      <c r="C319" s="19" t="s">
        <v>28</v>
      </c>
      <c r="D319" s="19" t="s">
        <v>28</v>
      </c>
      <c r="E319" s="11" t="s">
        <v>28</v>
      </c>
      <c r="F319" s="19" t="s">
        <v>28</v>
      </c>
      <c r="H319" s="19"/>
    </row>
    <row r="320" spans="1:8" ht="12.75">
      <c r="A320" s="19" t="s">
        <v>28</v>
      </c>
      <c r="B320" s="11" t="s">
        <v>28</v>
      </c>
      <c r="C320" s="19" t="s">
        <v>28</v>
      </c>
      <c r="D320" s="19" t="s">
        <v>28</v>
      </c>
      <c r="E320" s="11" t="s">
        <v>28</v>
      </c>
      <c r="F320" s="19" t="s">
        <v>28</v>
      </c>
      <c r="H320" s="19"/>
    </row>
    <row r="321" spans="1:8" ht="12.75">
      <c r="A321" s="19">
        <v>1786</v>
      </c>
      <c r="B321" s="11">
        <v>3165</v>
      </c>
      <c r="C321" s="19">
        <v>1927</v>
      </c>
      <c r="D321" s="19">
        <v>126</v>
      </c>
      <c r="E321" s="11">
        <v>287</v>
      </c>
      <c r="F321" s="19">
        <v>213</v>
      </c>
      <c r="H321" s="19">
        <v>1654543</v>
      </c>
    </row>
    <row r="322" spans="1:8" ht="12.75">
      <c r="A322" s="19">
        <v>104</v>
      </c>
      <c r="B322" s="11">
        <v>94</v>
      </c>
      <c r="C322" s="19">
        <v>109</v>
      </c>
      <c r="D322" s="19">
        <v>25</v>
      </c>
      <c r="E322" s="11">
        <v>24</v>
      </c>
      <c r="F322" s="19">
        <v>34</v>
      </c>
      <c r="H322" s="19">
        <v>1658252</v>
      </c>
    </row>
    <row r="323" spans="1:8" ht="12.75">
      <c r="A323" s="19" t="s">
        <v>28</v>
      </c>
      <c r="B323" s="11" t="s">
        <v>28</v>
      </c>
      <c r="C323" s="19" t="s">
        <v>28</v>
      </c>
      <c r="D323" s="19" t="s">
        <v>28</v>
      </c>
      <c r="E323" s="11" t="s">
        <v>28</v>
      </c>
      <c r="F323" s="19" t="s">
        <v>28</v>
      </c>
      <c r="H323" s="19"/>
    </row>
    <row r="324" spans="1:8" ht="12.75">
      <c r="A324" s="19" t="s">
        <v>28</v>
      </c>
      <c r="B324" s="11" t="s">
        <v>28</v>
      </c>
      <c r="C324" s="19" t="s">
        <v>28</v>
      </c>
      <c r="D324" s="19" t="s">
        <v>28</v>
      </c>
      <c r="E324" s="11" t="s">
        <v>28</v>
      </c>
      <c r="F324" s="19" t="s">
        <v>28</v>
      </c>
      <c r="H324" s="19"/>
    </row>
    <row r="325" spans="1:8" ht="12.75">
      <c r="A325" s="19" t="s">
        <v>28</v>
      </c>
      <c r="B325" s="11" t="s">
        <v>28</v>
      </c>
      <c r="C325" s="19" t="s">
        <v>28</v>
      </c>
      <c r="D325" s="19" t="s">
        <v>28</v>
      </c>
      <c r="E325" s="11" t="s">
        <v>28</v>
      </c>
      <c r="F325" s="19" t="s">
        <v>28</v>
      </c>
      <c r="H325" s="19"/>
    </row>
    <row r="326" spans="1:8" ht="12.75">
      <c r="A326" s="19" t="s">
        <v>28</v>
      </c>
      <c r="B326" s="11" t="s">
        <v>28</v>
      </c>
      <c r="C326" s="19" t="s">
        <v>28</v>
      </c>
      <c r="D326" s="19" t="s">
        <v>28</v>
      </c>
      <c r="E326" s="11" t="s">
        <v>28</v>
      </c>
      <c r="F326" s="19" t="s">
        <v>28</v>
      </c>
      <c r="H326" s="19"/>
    </row>
    <row r="327" spans="1:8" ht="12.75">
      <c r="A327" s="19" t="s">
        <v>28</v>
      </c>
      <c r="B327" s="11" t="s">
        <v>28</v>
      </c>
      <c r="C327" s="19" t="s">
        <v>28</v>
      </c>
      <c r="D327" s="19" t="s">
        <v>28</v>
      </c>
      <c r="E327" s="11" t="s">
        <v>28</v>
      </c>
      <c r="F327" s="19" t="s">
        <v>28</v>
      </c>
      <c r="H327" s="19"/>
    </row>
    <row r="328" spans="1:8" ht="12.75">
      <c r="A328" s="19" t="s">
        <v>28</v>
      </c>
      <c r="B328" s="11" t="s">
        <v>28</v>
      </c>
      <c r="C328" s="19" t="s">
        <v>28</v>
      </c>
      <c r="D328" s="19" t="s">
        <v>28</v>
      </c>
      <c r="E328" s="11" t="s">
        <v>28</v>
      </c>
      <c r="F328" s="19" t="s">
        <v>28</v>
      </c>
      <c r="H328" s="19"/>
    </row>
    <row r="329" spans="1:8" ht="12.75">
      <c r="A329" s="19" t="s">
        <v>28</v>
      </c>
      <c r="B329" s="11" t="s">
        <v>28</v>
      </c>
      <c r="C329" s="19" t="s">
        <v>28</v>
      </c>
      <c r="D329" s="19" t="s">
        <v>28</v>
      </c>
      <c r="E329" s="11" t="s">
        <v>28</v>
      </c>
      <c r="F329" s="19" t="s">
        <v>28</v>
      </c>
      <c r="H329" s="19"/>
    </row>
    <row r="330" spans="1:8" ht="12.75">
      <c r="A330" s="19" t="s">
        <v>28</v>
      </c>
      <c r="B330" s="11" t="s">
        <v>28</v>
      </c>
      <c r="C330" s="19" t="s">
        <v>28</v>
      </c>
      <c r="D330" s="19" t="s">
        <v>28</v>
      </c>
      <c r="E330" s="11" t="s">
        <v>28</v>
      </c>
      <c r="F330" s="19" t="s">
        <v>28</v>
      </c>
      <c r="H330" s="19"/>
    </row>
    <row r="331" spans="1:8" ht="12.75">
      <c r="A331" s="19" t="s">
        <v>28</v>
      </c>
      <c r="B331" s="11" t="s">
        <v>28</v>
      </c>
      <c r="C331" s="19" t="s">
        <v>28</v>
      </c>
      <c r="D331" s="19" t="s">
        <v>28</v>
      </c>
      <c r="E331" s="11" t="s">
        <v>28</v>
      </c>
      <c r="F331" s="19" t="s">
        <v>28</v>
      </c>
      <c r="H331" s="19"/>
    </row>
    <row r="332" spans="1:8" ht="12.75">
      <c r="A332" s="19" t="s">
        <v>28</v>
      </c>
      <c r="B332" s="11" t="s">
        <v>28</v>
      </c>
      <c r="C332" s="19" t="s">
        <v>28</v>
      </c>
      <c r="D332" s="19" t="s">
        <v>28</v>
      </c>
      <c r="E332" s="11" t="s">
        <v>28</v>
      </c>
      <c r="F332" s="19" t="s">
        <v>28</v>
      </c>
      <c r="H332" s="19"/>
    </row>
    <row r="333" spans="1:8" ht="12.75">
      <c r="A333" s="19" t="s">
        <v>28</v>
      </c>
      <c r="B333" s="11" t="s">
        <v>28</v>
      </c>
      <c r="C333" s="19" t="s">
        <v>28</v>
      </c>
      <c r="D333" s="19" t="s">
        <v>28</v>
      </c>
      <c r="E333" s="11" t="s">
        <v>28</v>
      </c>
      <c r="F333" s="19" t="s">
        <v>28</v>
      </c>
      <c r="H333" s="19"/>
    </row>
    <row r="334" spans="1:8" ht="12.75">
      <c r="A334" s="19" t="s">
        <v>28</v>
      </c>
      <c r="B334" s="11" t="s">
        <v>28</v>
      </c>
      <c r="C334" s="19" t="s">
        <v>28</v>
      </c>
      <c r="D334" s="19" t="s">
        <v>28</v>
      </c>
      <c r="E334" s="11" t="s">
        <v>28</v>
      </c>
      <c r="F334" s="19" t="s">
        <v>28</v>
      </c>
      <c r="H334" s="19"/>
    </row>
    <row r="335" spans="1:8" ht="12.75">
      <c r="A335" s="19" t="s">
        <v>28</v>
      </c>
      <c r="B335" s="11" t="s">
        <v>28</v>
      </c>
      <c r="C335" s="19" t="s">
        <v>28</v>
      </c>
      <c r="D335" s="19" t="s">
        <v>28</v>
      </c>
      <c r="E335" s="11" t="s">
        <v>28</v>
      </c>
      <c r="F335" s="19" t="s">
        <v>28</v>
      </c>
      <c r="H335" s="19"/>
    </row>
    <row r="336" spans="1:8" ht="12.75">
      <c r="A336" s="19" t="s">
        <v>28</v>
      </c>
      <c r="B336" s="11" t="s">
        <v>28</v>
      </c>
      <c r="C336" s="19" t="s">
        <v>28</v>
      </c>
      <c r="D336" s="19" t="s">
        <v>28</v>
      </c>
      <c r="E336" s="11" t="s">
        <v>28</v>
      </c>
      <c r="F336" s="19" t="s">
        <v>28</v>
      </c>
      <c r="H336" s="19"/>
    </row>
    <row r="337" spans="1:8" ht="12.75">
      <c r="A337" s="19" t="s">
        <v>28</v>
      </c>
      <c r="B337" s="11" t="s">
        <v>28</v>
      </c>
      <c r="C337" s="19" t="s">
        <v>28</v>
      </c>
      <c r="D337" s="19" t="s">
        <v>28</v>
      </c>
      <c r="E337" s="11" t="s">
        <v>28</v>
      </c>
      <c r="F337" s="19" t="s">
        <v>28</v>
      </c>
      <c r="H337" s="19"/>
    </row>
    <row r="338" spans="1:8" ht="12.75">
      <c r="A338" s="19" t="s">
        <v>28</v>
      </c>
      <c r="B338" s="11" t="s">
        <v>28</v>
      </c>
      <c r="C338" s="19" t="s">
        <v>28</v>
      </c>
      <c r="D338" s="19" t="s">
        <v>28</v>
      </c>
      <c r="E338" s="11" t="s">
        <v>28</v>
      </c>
      <c r="F338" s="19" t="s">
        <v>28</v>
      </c>
      <c r="H338" s="19"/>
    </row>
    <row r="339" spans="1:8" ht="12.75">
      <c r="A339" s="19" t="s">
        <v>28</v>
      </c>
      <c r="B339" s="11" t="s">
        <v>28</v>
      </c>
      <c r="C339" s="19" t="s">
        <v>28</v>
      </c>
      <c r="D339" s="19" t="s">
        <v>28</v>
      </c>
      <c r="E339" s="11" t="s">
        <v>28</v>
      </c>
      <c r="F339" s="19" t="s">
        <v>28</v>
      </c>
      <c r="H339" s="19"/>
    </row>
    <row r="340" spans="1:8" ht="12.75">
      <c r="A340" s="19" t="s">
        <v>28</v>
      </c>
      <c r="B340" s="11" t="s">
        <v>28</v>
      </c>
      <c r="C340" s="19" t="s">
        <v>28</v>
      </c>
      <c r="D340" s="19" t="s">
        <v>28</v>
      </c>
      <c r="E340" s="11" t="s">
        <v>28</v>
      </c>
      <c r="F340" s="19" t="s">
        <v>28</v>
      </c>
      <c r="H340" s="19"/>
    </row>
    <row r="341" spans="1:8" ht="12.75">
      <c r="A341" s="19" t="s">
        <v>28</v>
      </c>
      <c r="B341" s="11" t="s">
        <v>28</v>
      </c>
      <c r="C341" s="19" t="s">
        <v>28</v>
      </c>
      <c r="D341" s="19" t="s">
        <v>28</v>
      </c>
      <c r="E341" s="11" t="s">
        <v>28</v>
      </c>
      <c r="F341" s="19" t="s">
        <v>28</v>
      </c>
      <c r="H341" s="19"/>
    </row>
    <row r="342" spans="1:8" ht="12.75">
      <c r="A342" s="19" t="s">
        <v>28</v>
      </c>
      <c r="B342" s="11" t="s">
        <v>28</v>
      </c>
      <c r="C342" s="19" t="s">
        <v>28</v>
      </c>
      <c r="D342" s="19" t="s">
        <v>28</v>
      </c>
      <c r="E342" s="11" t="s">
        <v>28</v>
      </c>
      <c r="F342" s="19" t="s">
        <v>28</v>
      </c>
      <c r="H342" s="19"/>
    </row>
    <row r="343" spans="1:8" ht="12.75">
      <c r="A343" s="19" t="s">
        <v>28</v>
      </c>
      <c r="B343" s="11" t="s">
        <v>28</v>
      </c>
      <c r="C343" s="19" t="s">
        <v>28</v>
      </c>
      <c r="D343" s="19" t="s">
        <v>28</v>
      </c>
      <c r="E343" s="11" t="s">
        <v>28</v>
      </c>
      <c r="F343" s="19" t="s">
        <v>28</v>
      </c>
      <c r="H343" s="19"/>
    </row>
    <row r="344" spans="1:8" ht="12.75">
      <c r="A344" s="19" t="s">
        <v>28</v>
      </c>
      <c r="B344" s="11" t="s">
        <v>28</v>
      </c>
      <c r="C344" s="19" t="s">
        <v>28</v>
      </c>
      <c r="D344" s="19" t="s">
        <v>28</v>
      </c>
      <c r="E344" s="11" t="s">
        <v>28</v>
      </c>
      <c r="F344" s="19" t="s">
        <v>28</v>
      </c>
      <c r="H344" s="19"/>
    </row>
    <row r="345" spans="1:8" ht="12.75">
      <c r="A345" s="19" t="s">
        <v>28</v>
      </c>
      <c r="B345" s="11" t="s">
        <v>28</v>
      </c>
      <c r="C345" s="19" t="s">
        <v>28</v>
      </c>
      <c r="D345" s="19" t="s">
        <v>28</v>
      </c>
      <c r="E345" s="11" t="s">
        <v>28</v>
      </c>
      <c r="F345" s="19" t="s">
        <v>28</v>
      </c>
      <c r="H345" s="19"/>
    </row>
    <row r="346" spans="1:8" ht="12.75">
      <c r="A346" s="19" t="s">
        <v>28</v>
      </c>
      <c r="B346" s="11" t="s">
        <v>28</v>
      </c>
      <c r="C346" s="19" t="s">
        <v>28</v>
      </c>
      <c r="D346" s="19" t="s">
        <v>28</v>
      </c>
      <c r="E346" s="11" t="s">
        <v>28</v>
      </c>
      <c r="F346" s="19" t="s">
        <v>28</v>
      </c>
      <c r="H346" s="19"/>
    </row>
    <row r="347" spans="1:8" ht="12.75">
      <c r="A347" s="19">
        <v>68</v>
      </c>
      <c r="B347" s="11">
        <v>102</v>
      </c>
      <c r="C347" s="19">
        <v>282</v>
      </c>
      <c r="D347" s="19">
        <v>14</v>
      </c>
      <c r="E347" s="11">
        <v>20</v>
      </c>
      <c r="F347" s="19">
        <v>39</v>
      </c>
      <c r="H347" s="19">
        <v>1663617</v>
      </c>
    </row>
    <row r="348" spans="1:8" ht="12.75">
      <c r="A348" s="19">
        <v>24</v>
      </c>
      <c r="B348" s="11">
        <v>30</v>
      </c>
      <c r="C348" s="19">
        <v>26</v>
      </c>
      <c r="D348" s="19">
        <v>12</v>
      </c>
      <c r="E348" s="11">
        <v>16</v>
      </c>
      <c r="F348" s="19">
        <v>14</v>
      </c>
      <c r="H348" s="19">
        <v>1664900</v>
      </c>
    </row>
    <row r="349" spans="1:8" ht="12.75">
      <c r="A349" s="19" t="s">
        <v>28</v>
      </c>
      <c r="B349" s="11" t="s">
        <v>28</v>
      </c>
      <c r="C349" s="19" t="s">
        <v>28</v>
      </c>
      <c r="D349" s="19" t="s">
        <v>28</v>
      </c>
      <c r="E349" s="11" t="s">
        <v>28</v>
      </c>
      <c r="F349" s="19" t="s">
        <v>28</v>
      </c>
      <c r="H349" s="19"/>
    </row>
    <row r="350" spans="1:8" ht="12.75">
      <c r="A350" s="19" t="s">
        <v>28</v>
      </c>
      <c r="B350" s="11" t="s">
        <v>28</v>
      </c>
      <c r="C350" s="19" t="s">
        <v>28</v>
      </c>
      <c r="D350" s="19" t="s">
        <v>28</v>
      </c>
      <c r="E350" s="11" t="s">
        <v>28</v>
      </c>
      <c r="F350" s="19" t="s">
        <v>28</v>
      </c>
      <c r="H350" s="19"/>
    </row>
    <row r="351" spans="1:8" ht="12.75">
      <c r="A351" s="19" t="s">
        <v>28</v>
      </c>
      <c r="B351" s="11" t="s">
        <v>28</v>
      </c>
      <c r="C351" s="19" t="s">
        <v>28</v>
      </c>
      <c r="D351" s="19" t="s">
        <v>28</v>
      </c>
      <c r="E351" s="11" t="s">
        <v>28</v>
      </c>
      <c r="F351" s="19" t="s">
        <v>28</v>
      </c>
      <c r="H351" s="19"/>
    </row>
    <row r="352" spans="1:8" ht="12.75">
      <c r="A352" s="19">
        <v>26</v>
      </c>
      <c r="B352" s="11">
        <v>32</v>
      </c>
      <c r="C352" s="19">
        <v>69</v>
      </c>
      <c r="D352" s="19">
        <v>8</v>
      </c>
      <c r="E352" s="11">
        <v>8</v>
      </c>
      <c r="F352" s="19">
        <v>18</v>
      </c>
      <c r="H352" s="19">
        <v>1668893</v>
      </c>
    </row>
    <row r="353" spans="1:8" ht="12.75">
      <c r="A353" s="19" t="s">
        <v>28</v>
      </c>
      <c r="B353" s="11" t="s">
        <v>28</v>
      </c>
      <c r="C353" s="19" t="s">
        <v>28</v>
      </c>
      <c r="D353" s="19" t="s">
        <v>28</v>
      </c>
      <c r="E353" s="11" t="s">
        <v>28</v>
      </c>
      <c r="F353" s="19" t="s">
        <v>28</v>
      </c>
      <c r="H353" s="19"/>
    </row>
    <row r="354" spans="1:8" ht="12.75">
      <c r="A354" s="19">
        <v>3</v>
      </c>
      <c r="B354" s="11">
        <v>3</v>
      </c>
      <c r="C354" s="19">
        <v>4</v>
      </c>
      <c r="D354" s="19">
        <v>1</v>
      </c>
      <c r="E354" s="11">
        <v>1</v>
      </c>
      <c r="F354" s="19">
        <v>1</v>
      </c>
      <c r="H354" s="19">
        <v>1671312</v>
      </c>
    </row>
    <row r="355" spans="1:8" ht="12.75">
      <c r="A355" s="19" t="s">
        <v>28</v>
      </c>
      <c r="B355" s="11" t="s">
        <v>28</v>
      </c>
      <c r="C355" s="19" t="s">
        <v>28</v>
      </c>
      <c r="D355" s="19" t="s">
        <v>28</v>
      </c>
      <c r="E355" s="11" t="s">
        <v>28</v>
      </c>
      <c r="F355" s="19" t="s">
        <v>28</v>
      </c>
      <c r="H355" s="19"/>
    </row>
    <row r="356" spans="1:8" ht="12.75">
      <c r="A356" s="19" t="s">
        <v>28</v>
      </c>
      <c r="B356" s="11" t="s">
        <v>28</v>
      </c>
      <c r="C356" s="19" t="s">
        <v>28</v>
      </c>
      <c r="D356" s="19" t="s">
        <v>28</v>
      </c>
      <c r="E356" s="11" t="s">
        <v>28</v>
      </c>
      <c r="F356" s="19" t="s">
        <v>28</v>
      </c>
      <c r="H356" s="19"/>
    </row>
    <row r="357" spans="1:8" ht="12.75">
      <c r="A357" s="19" t="s">
        <v>28</v>
      </c>
      <c r="B357" s="11" t="s">
        <v>28</v>
      </c>
      <c r="C357" s="19" t="s">
        <v>28</v>
      </c>
      <c r="D357" s="19" t="s">
        <v>28</v>
      </c>
      <c r="E357" s="11" t="s">
        <v>28</v>
      </c>
      <c r="F357" s="19" t="s">
        <v>28</v>
      </c>
      <c r="H357" s="19"/>
    </row>
    <row r="358" spans="1:8" ht="12.75">
      <c r="A358" s="19" t="s">
        <v>28</v>
      </c>
      <c r="B358" s="11" t="s">
        <v>28</v>
      </c>
      <c r="C358" s="19" t="s">
        <v>28</v>
      </c>
      <c r="D358" s="19" t="s">
        <v>28</v>
      </c>
      <c r="E358" s="11" t="s">
        <v>28</v>
      </c>
      <c r="F358" s="19" t="s">
        <v>28</v>
      </c>
      <c r="H358" s="19"/>
    </row>
    <row r="359" spans="1:8" ht="12.75">
      <c r="A359" s="19" t="s">
        <v>28</v>
      </c>
      <c r="B359" s="11" t="s">
        <v>28</v>
      </c>
      <c r="C359" s="19" t="s">
        <v>28</v>
      </c>
      <c r="D359" s="19" t="s">
        <v>28</v>
      </c>
      <c r="E359" s="11" t="s">
        <v>28</v>
      </c>
      <c r="F359" s="19" t="s">
        <v>28</v>
      </c>
      <c r="H359" s="19"/>
    </row>
    <row r="360" spans="1:8" ht="12.75">
      <c r="A360" s="19" t="s">
        <v>28</v>
      </c>
      <c r="B360" s="11" t="s">
        <v>28</v>
      </c>
      <c r="C360" s="19" t="s">
        <v>28</v>
      </c>
      <c r="D360" s="19" t="s">
        <v>28</v>
      </c>
      <c r="E360" s="11" t="s">
        <v>28</v>
      </c>
      <c r="F360" s="19" t="s">
        <v>28</v>
      </c>
      <c r="H360" s="19"/>
    </row>
    <row r="361" spans="1:8" ht="12.75">
      <c r="A361" s="19" t="s">
        <v>28</v>
      </c>
      <c r="B361" s="11" t="s">
        <v>28</v>
      </c>
      <c r="C361" s="19" t="s">
        <v>28</v>
      </c>
      <c r="D361" s="19" t="s">
        <v>28</v>
      </c>
      <c r="E361" s="11" t="s">
        <v>28</v>
      </c>
      <c r="F361" s="19" t="s">
        <v>28</v>
      </c>
      <c r="H361" s="19"/>
    </row>
    <row r="362" spans="1:8" ht="12.75">
      <c r="A362" s="19" t="s">
        <v>28</v>
      </c>
      <c r="B362" s="11" t="s">
        <v>28</v>
      </c>
      <c r="C362" s="19" t="s">
        <v>28</v>
      </c>
      <c r="D362" s="19" t="s">
        <v>28</v>
      </c>
      <c r="E362" s="11" t="s">
        <v>28</v>
      </c>
      <c r="F362" s="19" t="s">
        <v>28</v>
      </c>
      <c r="H362" s="19"/>
    </row>
    <row r="363" spans="1:8" ht="12.75">
      <c r="A363" s="19" t="s">
        <v>28</v>
      </c>
      <c r="B363" s="11" t="s">
        <v>28</v>
      </c>
      <c r="C363" s="19" t="s">
        <v>28</v>
      </c>
      <c r="D363" s="19" t="s">
        <v>28</v>
      </c>
      <c r="E363" s="11" t="s">
        <v>28</v>
      </c>
      <c r="F363" s="19" t="s">
        <v>28</v>
      </c>
      <c r="H363" s="19"/>
    </row>
    <row r="364" spans="1:8" ht="12.75">
      <c r="A364" s="19" t="s">
        <v>28</v>
      </c>
      <c r="B364" s="11" t="s">
        <v>28</v>
      </c>
      <c r="C364" s="19" t="s">
        <v>28</v>
      </c>
      <c r="D364" s="19" t="s">
        <v>28</v>
      </c>
      <c r="E364" s="11" t="s">
        <v>28</v>
      </c>
      <c r="F364" s="19" t="s">
        <v>28</v>
      </c>
      <c r="H364" s="19"/>
    </row>
    <row r="365" spans="1:8" ht="12.75">
      <c r="A365" s="19" t="s">
        <v>28</v>
      </c>
      <c r="B365" s="11" t="s">
        <v>28</v>
      </c>
      <c r="C365" s="19" t="s">
        <v>28</v>
      </c>
      <c r="D365" s="19" t="s">
        <v>28</v>
      </c>
      <c r="E365" s="11" t="s">
        <v>28</v>
      </c>
      <c r="F365" s="19" t="s">
        <v>28</v>
      </c>
      <c r="H365" s="19"/>
    </row>
    <row r="366" spans="1:8" ht="12.75">
      <c r="A366" s="19" t="s">
        <v>28</v>
      </c>
      <c r="B366" s="11" t="s">
        <v>28</v>
      </c>
      <c r="C366" s="19" t="s">
        <v>28</v>
      </c>
      <c r="D366" s="19" t="s">
        <v>28</v>
      </c>
      <c r="E366" s="11" t="s">
        <v>28</v>
      </c>
      <c r="F366" s="19" t="s">
        <v>28</v>
      </c>
      <c r="H366" s="19"/>
    </row>
    <row r="367" spans="1:8" ht="12.75">
      <c r="A367" s="19" t="s">
        <v>28</v>
      </c>
      <c r="B367" s="11" t="s">
        <v>28</v>
      </c>
      <c r="C367" s="19" t="s">
        <v>28</v>
      </c>
      <c r="D367" s="19" t="s">
        <v>28</v>
      </c>
      <c r="E367" s="11" t="s">
        <v>28</v>
      </c>
      <c r="F367" s="19" t="s">
        <v>28</v>
      </c>
      <c r="H367" s="19"/>
    </row>
    <row r="368" spans="1:8" ht="12.75">
      <c r="A368" s="19" t="s">
        <v>28</v>
      </c>
      <c r="B368" s="11" t="s">
        <v>28</v>
      </c>
      <c r="C368" s="19" t="s">
        <v>28</v>
      </c>
      <c r="D368" s="19" t="s">
        <v>28</v>
      </c>
      <c r="E368" s="11" t="s">
        <v>28</v>
      </c>
      <c r="F368" s="19" t="s">
        <v>28</v>
      </c>
      <c r="H368" s="19"/>
    </row>
    <row r="369" spans="1:8" ht="12.75">
      <c r="A369" s="19" t="s">
        <v>28</v>
      </c>
      <c r="B369" s="11" t="s">
        <v>28</v>
      </c>
      <c r="C369" s="19" t="s">
        <v>28</v>
      </c>
      <c r="D369" s="19" t="s">
        <v>28</v>
      </c>
      <c r="E369" s="11" t="s">
        <v>28</v>
      </c>
      <c r="F369" s="19" t="s">
        <v>28</v>
      </c>
      <c r="H369" s="19"/>
    </row>
    <row r="370" spans="1:8" ht="12.75">
      <c r="A370" s="19" t="s">
        <v>28</v>
      </c>
      <c r="B370" s="11" t="s">
        <v>28</v>
      </c>
      <c r="C370" s="19" t="s">
        <v>28</v>
      </c>
      <c r="D370" s="19" t="s">
        <v>28</v>
      </c>
      <c r="E370" s="11" t="s">
        <v>28</v>
      </c>
      <c r="F370" s="19" t="s">
        <v>28</v>
      </c>
      <c r="H370" s="19"/>
    </row>
    <row r="371" spans="1:8" ht="12.75">
      <c r="A371" s="19" t="s">
        <v>28</v>
      </c>
      <c r="B371" s="11" t="s">
        <v>28</v>
      </c>
      <c r="C371" s="19" t="s">
        <v>28</v>
      </c>
      <c r="D371" s="19" t="s">
        <v>28</v>
      </c>
      <c r="E371" s="11" t="s">
        <v>28</v>
      </c>
      <c r="F371" s="19" t="s">
        <v>28</v>
      </c>
      <c r="H371" s="19"/>
    </row>
    <row r="372" spans="1:8" ht="12.75">
      <c r="A372" s="19" t="s">
        <v>28</v>
      </c>
      <c r="B372" s="11" t="s">
        <v>28</v>
      </c>
      <c r="C372" s="19" t="s">
        <v>28</v>
      </c>
      <c r="D372" s="19" t="s">
        <v>28</v>
      </c>
      <c r="E372" s="11" t="s">
        <v>28</v>
      </c>
      <c r="F372" s="19" t="s">
        <v>28</v>
      </c>
      <c r="H372" s="19"/>
    </row>
    <row r="373" spans="1:8" ht="12.75">
      <c r="A373" s="19" t="s">
        <v>28</v>
      </c>
      <c r="B373" s="11" t="s">
        <v>28</v>
      </c>
      <c r="C373" s="19" t="s">
        <v>28</v>
      </c>
      <c r="D373" s="19" t="s">
        <v>28</v>
      </c>
      <c r="E373" s="11" t="s">
        <v>28</v>
      </c>
      <c r="F373" s="19" t="s">
        <v>28</v>
      </c>
      <c r="H373" s="19"/>
    </row>
    <row r="374" spans="1:8" ht="12.75">
      <c r="A374" s="19" t="s">
        <v>28</v>
      </c>
      <c r="B374" s="11" t="s">
        <v>28</v>
      </c>
      <c r="C374" s="19" t="s">
        <v>28</v>
      </c>
      <c r="D374" s="19" t="s">
        <v>28</v>
      </c>
      <c r="E374" s="11" t="s">
        <v>28</v>
      </c>
      <c r="F374" s="19" t="s">
        <v>28</v>
      </c>
      <c r="H374" s="19"/>
    </row>
    <row r="375" spans="1:8" ht="12.75">
      <c r="A375" s="19" t="s">
        <v>28</v>
      </c>
      <c r="B375" s="11" t="s">
        <v>28</v>
      </c>
      <c r="C375" s="19" t="s">
        <v>28</v>
      </c>
      <c r="D375" s="19" t="s">
        <v>28</v>
      </c>
      <c r="E375" s="11" t="s">
        <v>28</v>
      </c>
      <c r="F375" s="19" t="s">
        <v>28</v>
      </c>
      <c r="H375" s="19"/>
    </row>
    <row r="376" spans="1:8" ht="12.75">
      <c r="A376" s="19" t="s">
        <v>28</v>
      </c>
      <c r="B376" s="11" t="s">
        <v>28</v>
      </c>
      <c r="C376" s="19" t="s">
        <v>28</v>
      </c>
      <c r="D376" s="19" t="s">
        <v>28</v>
      </c>
      <c r="E376" s="11" t="s">
        <v>28</v>
      </c>
      <c r="F376" s="19" t="s">
        <v>28</v>
      </c>
      <c r="H376" s="19"/>
    </row>
    <row r="377" spans="1:8" ht="12.75">
      <c r="A377" s="19" t="s">
        <v>28</v>
      </c>
      <c r="B377" s="11" t="s">
        <v>28</v>
      </c>
      <c r="C377" s="19" t="s">
        <v>28</v>
      </c>
      <c r="D377" s="19" t="s">
        <v>28</v>
      </c>
      <c r="E377" s="11" t="s">
        <v>28</v>
      </c>
      <c r="F377" s="19" t="s">
        <v>28</v>
      </c>
      <c r="H377" s="19"/>
    </row>
    <row r="378" spans="1:8" ht="12.75">
      <c r="A378" s="19">
        <v>140</v>
      </c>
      <c r="B378" s="11">
        <v>112</v>
      </c>
      <c r="C378" s="19">
        <v>207</v>
      </c>
      <c r="D378" s="19">
        <v>21</v>
      </c>
      <c r="E378" s="11">
        <v>19</v>
      </c>
      <c r="F378" s="19">
        <v>48</v>
      </c>
      <c r="H378" s="19">
        <v>1694133</v>
      </c>
    </row>
    <row r="379" spans="1:8" ht="12.75">
      <c r="A379" s="19" t="s">
        <v>28</v>
      </c>
      <c r="B379" s="11" t="s">
        <v>28</v>
      </c>
      <c r="C379" s="19" t="s">
        <v>28</v>
      </c>
      <c r="D379" s="19" t="s">
        <v>28</v>
      </c>
      <c r="E379" s="11" t="s">
        <v>28</v>
      </c>
      <c r="F379" s="19" t="s">
        <v>28</v>
      </c>
      <c r="H379" s="19"/>
    </row>
    <row r="380" spans="1:8" ht="12.75">
      <c r="A380" s="19" t="s">
        <v>28</v>
      </c>
      <c r="B380" s="11" t="s">
        <v>28</v>
      </c>
      <c r="C380" s="19" t="s">
        <v>28</v>
      </c>
      <c r="D380" s="19" t="s">
        <v>28</v>
      </c>
      <c r="E380" s="11" t="s">
        <v>28</v>
      </c>
      <c r="F380" s="19" t="s">
        <v>28</v>
      </c>
      <c r="H380" s="19"/>
    </row>
    <row r="381" spans="1:8" ht="12.75">
      <c r="A381" s="19" t="s">
        <v>28</v>
      </c>
      <c r="B381" s="11" t="s">
        <v>28</v>
      </c>
      <c r="C381" s="19" t="s">
        <v>28</v>
      </c>
      <c r="D381" s="19" t="s">
        <v>28</v>
      </c>
      <c r="E381" s="11" t="s">
        <v>28</v>
      </c>
      <c r="F381" s="19" t="s">
        <v>28</v>
      </c>
      <c r="H381" s="19"/>
    </row>
    <row r="382" spans="1:8" ht="12.75">
      <c r="A382" s="19" t="s">
        <v>28</v>
      </c>
      <c r="B382" s="11" t="s">
        <v>28</v>
      </c>
      <c r="C382" s="19" t="s">
        <v>28</v>
      </c>
      <c r="D382" s="19" t="s">
        <v>28</v>
      </c>
      <c r="E382" s="11" t="s">
        <v>28</v>
      </c>
      <c r="F382" s="19" t="s">
        <v>28</v>
      </c>
      <c r="H382" s="19"/>
    </row>
    <row r="383" spans="1:8" ht="12.75">
      <c r="A383" s="19" t="s">
        <v>28</v>
      </c>
      <c r="B383" s="11" t="s">
        <v>28</v>
      </c>
      <c r="C383" s="19" t="s">
        <v>28</v>
      </c>
      <c r="D383" s="19" t="s">
        <v>28</v>
      </c>
      <c r="E383" s="11" t="s">
        <v>28</v>
      </c>
      <c r="F383" s="19" t="s">
        <v>28</v>
      </c>
      <c r="H383" s="19"/>
    </row>
    <row r="384" spans="1:8" ht="12.75">
      <c r="A384" s="19" t="s">
        <v>28</v>
      </c>
      <c r="B384" s="11" t="s">
        <v>28</v>
      </c>
      <c r="C384" s="19" t="s">
        <v>28</v>
      </c>
      <c r="D384" s="19" t="s">
        <v>28</v>
      </c>
      <c r="E384" s="11" t="s">
        <v>28</v>
      </c>
      <c r="F384" s="19" t="s">
        <v>28</v>
      </c>
      <c r="H384" s="19"/>
    </row>
    <row r="385" spans="1:8" ht="12.75">
      <c r="A385" s="19" t="s">
        <v>28</v>
      </c>
      <c r="B385" s="11" t="s">
        <v>28</v>
      </c>
      <c r="C385" s="19" t="s">
        <v>28</v>
      </c>
      <c r="D385" s="19" t="s">
        <v>28</v>
      </c>
      <c r="E385" s="11" t="s">
        <v>28</v>
      </c>
      <c r="F385" s="19" t="s">
        <v>28</v>
      </c>
      <c r="H385" s="19"/>
    </row>
    <row r="386" spans="1:8" ht="12.75">
      <c r="A386" s="19">
        <v>240</v>
      </c>
      <c r="B386" s="11">
        <v>246</v>
      </c>
      <c r="C386" s="19">
        <v>300</v>
      </c>
      <c r="D386" s="19">
        <v>33</v>
      </c>
      <c r="E386" s="11">
        <v>34</v>
      </c>
      <c r="F386" s="19">
        <v>37</v>
      </c>
      <c r="H386" s="19">
        <v>1723506</v>
      </c>
    </row>
    <row r="387" spans="1:8" ht="12.75">
      <c r="A387" s="19">
        <v>157</v>
      </c>
      <c r="B387" s="11">
        <v>153</v>
      </c>
      <c r="C387" s="19">
        <v>181</v>
      </c>
      <c r="D387" s="19">
        <v>45</v>
      </c>
      <c r="E387" s="11">
        <v>44</v>
      </c>
      <c r="F387" s="19">
        <v>47</v>
      </c>
      <c r="H387" s="19">
        <v>1724940</v>
      </c>
    </row>
    <row r="388" spans="1:8" ht="12.75">
      <c r="A388" s="19" t="s">
        <v>28</v>
      </c>
      <c r="B388" s="11" t="s">
        <v>28</v>
      </c>
      <c r="C388" s="19" t="s">
        <v>28</v>
      </c>
      <c r="D388" s="19" t="s">
        <v>28</v>
      </c>
      <c r="E388" s="11" t="s">
        <v>28</v>
      </c>
      <c r="F388" s="19" t="s">
        <v>28</v>
      </c>
      <c r="H388" s="19"/>
    </row>
    <row r="389" spans="1:8" ht="12.75">
      <c r="A389" s="19" t="s">
        <v>28</v>
      </c>
      <c r="B389" s="11" t="s">
        <v>28</v>
      </c>
      <c r="C389" s="19" t="s">
        <v>28</v>
      </c>
      <c r="D389" s="19" t="s">
        <v>28</v>
      </c>
      <c r="E389" s="11" t="s">
        <v>28</v>
      </c>
      <c r="F389" s="19" t="s">
        <v>28</v>
      </c>
      <c r="H389" s="19"/>
    </row>
    <row r="390" spans="1:8" ht="12.75">
      <c r="A390" s="19" t="s">
        <v>28</v>
      </c>
      <c r="B390" s="11" t="s">
        <v>28</v>
      </c>
      <c r="C390" s="19" t="s">
        <v>28</v>
      </c>
      <c r="D390" s="19" t="s">
        <v>28</v>
      </c>
      <c r="E390" s="11" t="s">
        <v>28</v>
      </c>
      <c r="F390" s="19" t="s">
        <v>28</v>
      </c>
      <c r="H390" s="19"/>
    </row>
    <row r="391" spans="1:8" ht="12.75">
      <c r="A391" s="19" t="s">
        <v>28</v>
      </c>
      <c r="B391" s="11" t="s">
        <v>28</v>
      </c>
      <c r="C391" s="19" t="s">
        <v>28</v>
      </c>
      <c r="D391" s="19" t="s">
        <v>28</v>
      </c>
      <c r="E391" s="11" t="s">
        <v>28</v>
      </c>
      <c r="F391" s="19" t="s">
        <v>28</v>
      </c>
      <c r="H391" s="19"/>
    </row>
    <row r="392" spans="1:8" ht="12.75">
      <c r="A392" s="19" t="s">
        <v>28</v>
      </c>
      <c r="B392" s="11" t="s">
        <v>28</v>
      </c>
      <c r="C392" s="19" t="s">
        <v>28</v>
      </c>
      <c r="D392" s="19" t="s">
        <v>28</v>
      </c>
      <c r="E392" s="11" t="s">
        <v>28</v>
      </c>
      <c r="F392" s="19" t="s">
        <v>28</v>
      </c>
      <c r="H392" s="19"/>
    </row>
    <row r="393" spans="1:8" ht="12.75">
      <c r="A393" s="19" t="s">
        <v>28</v>
      </c>
      <c r="B393" s="11" t="s">
        <v>28</v>
      </c>
      <c r="C393" s="19" t="s">
        <v>28</v>
      </c>
      <c r="D393" s="19" t="s">
        <v>28</v>
      </c>
      <c r="E393" s="11" t="s">
        <v>28</v>
      </c>
      <c r="F393" s="19" t="s">
        <v>28</v>
      </c>
      <c r="H393" s="19"/>
    </row>
    <row r="394" spans="1:8" ht="12.75">
      <c r="A394" s="19" t="s">
        <v>28</v>
      </c>
      <c r="B394" s="11" t="s">
        <v>28</v>
      </c>
      <c r="C394" s="19" t="s">
        <v>28</v>
      </c>
      <c r="D394" s="19" t="s">
        <v>28</v>
      </c>
      <c r="E394" s="11" t="s">
        <v>28</v>
      </c>
      <c r="F394" s="19" t="s">
        <v>28</v>
      </c>
      <c r="H394" s="19"/>
    </row>
    <row r="395" spans="1:8" ht="12.75">
      <c r="A395" s="19" t="s">
        <v>28</v>
      </c>
      <c r="B395" s="11" t="s">
        <v>28</v>
      </c>
      <c r="C395" s="19" t="s">
        <v>28</v>
      </c>
      <c r="D395" s="19" t="s">
        <v>28</v>
      </c>
      <c r="E395" s="11" t="s">
        <v>28</v>
      </c>
      <c r="F395" s="19" t="s">
        <v>28</v>
      </c>
      <c r="H395" s="19"/>
    </row>
    <row r="396" spans="1:8" ht="12.75">
      <c r="A396" s="19" t="s">
        <v>28</v>
      </c>
      <c r="B396" s="11" t="s">
        <v>28</v>
      </c>
      <c r="C396" s="19" t="s">
        <v>28</v>
      </c>
      <c r="D396" s="19" t="s">
        <v>28</v>
      </c>
      <c r="E396" s="11" t="s">
        <v>28</v>
      </c>
      <c r="F396" s="19" t="s">
        <v>28</v>
      </c>
      <c r="H396" s="19"/>
    </row>
    <row r="397" spans="1:8" ht="12.75">
      <c r="A397" s="19" t="s">
        <v>28</v>
      </c>
      <c r="B397" s="11" t="s">
        <v>28</v>
      </c>
      <c r="C397" s="19" t="s">
        <v>28</v>
      </c>
      <c r="D397" s="19" t="s">
        <v>28</v>
      </c>
      <c r="E397" s="11" t="s">
        <v>28</v>
      </c>
      <c r="F397" s="19" t="s">
        <v>28</v>
      </c>
      <c r="H397" s="19"/>
    </row>
    <row r="398" spans="1:8" ht="12.75">
      <c r="A398" s="19" t="s">
        <v>28</v>
      </c>
      <c r="B398" s="11" t="s">
        <v>28</v>
      </c>
      <c r="C398" s="19" t="s">
        <v>28</v>
      </c>
      <c r="D398" s="19" t="s">
        <v>28</v>
      </c>
      <c r="E398" s="11" t="s">
        <v>28</v>
      </c>
      <c r="F398" s="19" t="s">
        <v>28</v>
      </c>
      <c r="H398" s="19"/>
    </row>
    <row r="399" spans="1:8" ht="12.75">
      <c r="A399" s="19" t="s">
        <v>28</v>
      </c>
      <c r="B399" s="11" t="s">
        <v>28</v>
      </c>
      <c r="C399" s="19" t="s">
        <v>28</v>
      </c>
      <c r="D399" s="19" t="s">
        <v>28</v>
      </c>
      <c r="E399" s="11" t="s">
        <v>28</v>
      </c>
      <c r="F399" s="19" t="s">
        <v>28</v>
      </c>
      <c r="H399" s="19"/>
    </row>
    <row r="400" spans="1:8" ht="12.75">
      <c r="A400" s="19" t="s">
        <v>28</v>
      </c>
      <c r="B400" s="11" t="s">
        <v>28</v>
      </c>
      <c r="C400" s="19" t="s">
        <v>28</v>
      </c>
      <c r="D400" s="19" t="s">
        <v>28</v>
      </c>
      <c r="E400" s="11" t="s">
        <v>28</v>
      </c>
      <c r="F400" s="19" t="s">
        <v>28</v>
      </c>
      <c r="H400" s="19"/>
    </row>
    <row r="401" spans="1:8" ht="12.75">
      <c r="A401" s="19" t="s">
        <v>28</v>
      </c>
      <c r="B401" s="11" t="s">
        <v>28</v>
      </c>
      <c r="C401" s="19" t="s">
        <v>28</v>
      </c>
      <c r="D401" s="19" t="s">
        <v>28</v>
      </c>
      <c r="E401" s="11" t="s">
        <v>28</v>
      </c>
      <c r="F401" s="19" t="s">
        <v>28</v>
      </c>
      <c r="H401" s="19"/>
    </row>
    <row r="402" spans="1:8" ht="12.75">
      <c r="A402" s="19" t="s">
        <v>28</v>
      </c>
      <c r="B402" s="11" t="s">
        <v>28</v>
      </c>
      <c r="C402" s="19" t="s">
        <v>28</v>
      </c>
      <c r="D402" s="19" t="s">
        <v>28</v>
      </c>
      <c r="E402" s="11" t="s">
        <v>28</v>
      </c>
      <c r="F402" s="19" t="s">
        <v>28</v>
      </c>
      <c r="H402" s="19"/>
    </row>
    <row r="403" spans="1:8" ht="12.75">
      <c r="A403" s="19" t="s">
        <v>28</v>
      </c>
      <c r="B403" s="11" t="s">
        <v>28</v>
      </c>
      <c r="C403" s="19" t="s">
        <v>28</v>
      </c>
      <c r="D403" s="19" t="s">
        <v>28</v>
      </c>
      <c r="E403" s="11" t="s">
        <v>28</v>
      </c>
      <c r="F403" s="19" t="s">
        <v>28</v>
      </c>
      <c r="H403" s="19"/>
    </row>
    <row r="404" spans="1:8" ht="12.75">
      <c r="A404" s="19" t="s">
        <v>28</v>
      </c>
      <c r="B404" s="11" t="s">
        <v>28</v>
      </c>
      <c r="C404" s="19" t="s">
        <v>28</v>
      </c>
      <c r="D404" s="19" t="s">
        <v>28</v>
      </c>
      <c r="E404" s="11" t="s">
        <v>28</v>
      </c>
      <c r="F404" s="19" t="s">
        <v>28</v>
      </c>
      <c r="H404" s="19"/>
    </row>
    <row r="405" spans="1:8" ht="12.75">
      <c r="A405" s="19">
        <v>1506</v>
      </c>
      <c r="B405" s="11">
        <v>3193</v>
      </c>
      <c r="C405" s="19">
        <v>120</v>
      </c>
      <c r="D405" s="19">
        <v>329</v>
      </c>
      <c r="E405" s="11">
        <v>692</v>
      </c>
      <c r="F405" s="19">
        <v>25</v>
      </c>
      <c r="H405" s="19">
        <v>1739675</v>
      </c>
    </row>
    <row r="406" spans="1:8" ht="12.75">
      <c r="A406" s="19">
        <v>5</v>
      </c>
      <c r="B406" s="11">
        <v>6</v>
      </c>
      <c r="C406" s="19">
        <v>11</v>
      </c>
      <c r="D406" s="19">
        <v>2</v>
      </c>
      <c r="E406" s="11">
        <v>3</v>
      </c>
      <c r="F406" s="19">
        <v>5</v>
      </c>
      <c r="H406" s="19">
        <v>1744674</v>
      </c>
    </row>
    <row r="407" spans="1:8" ht="12.75">
      <c r="A407" s="19" t="s">
        <v>28</v>
      </c>
      <c r="B407" s="11" t="s">
        <v>28</v>
      </c>
      <c r="C407" s="19" t="s">
        <v>28</v>
      </c>
      <c r="D407" s="19" t="s">
        <v>28</v>
      </c>
      <c r="E407" s="11" t="s">
        <v>28</v>
      </c>
      <c r="F407" s="19" t="s">
        <v>28</v>
      </c>
      <c r="H407" s="19"/>
    </row>
    <row r="408" spans="1:8" ht="12.75">
      <c r="A408" s="19" t="s">
        <v>28</v>
      </c>
      <c r="B408" s="11" t="s">
        <v>28</v>
      </c>
      <c r="C408" s="19" t="s">
        <v>28</v>
      </c>
      <c r="D408" s="19" t="s">
        <v>28</v>
      </c>
      <c r="E408" s="11" t="s">
        <v>28</v>
      </c>
      <c r="F408" s="19" t="s">
        <v>28</v>
      </c>
      <c r="H408" s="19"/>
    </row>
    <row r="409" spans="1:8" ht="12.75">
      <c r="A409" s="19" t="s">
        <v>28</v>
      </c>
      <c r="B409" s="11" t="s">
        <v>28</v>
      </c>
      <c r="C409" s="19" t="s">
        <v>28</v>
      </c>
      <c r="D409" s="19" t="s">
        <v>28</v>
      </c>
      <c r="E409" s="11" t="s">
        <v>28</v>
      </c>
      <c r="F409" s="19" t="s">
        <v>28</v>
      </c>
      <c r="H409" s="19"/>
    </row>
    <row r="410" spans="1:8" ht="12.75">
      <c r="A410" s="19" t="s">
        <v>28</v>
      </c>
      <c r="B410" s="11" t="s">
        <v>28</v>
      </c>
      <c r="C410" s="19" t="s">
        <v>28</v>
      </c>
      <c r="D410" s="19" t="s">
        <v>28</v>
      </c>
      <c r="E410" s="11" t="s">
        <v>28</v>
      </c>
      <c r="F410" s="19" t="s">
        <v>28</v>
      </c>
      <c r="H410" s="19"/>
    </row>
    <row r="411" spans="1:8" ht="12.75">
      <c r="A411" s="19" t="s">
        <v>28</v>
      </c>
      <c r="B411" s="11" t="s">
        <v>28</v>
      </c>
      <c r="C411" s="19" t="s">
        <v>28</v>
      </c>
      <c r="D411" s="19" t="s">
        <v>28</v>
      </c>
      <c r="E411" s="11" t="s">
        <v>28</v>
      </c>
      <c r="F411" s="19" t="s">
        <v>28</v>
      </c>
      <c r="H411" s="19"/>
    </row>
    <row r="412" spans="1:8" ht="12.75">
      <c r="A412" s="19" t="s">
        <v>28</v>
      </c>
      <c r="B412" s="11" t="s">
        <v>28</v>
      </c>
      <c r="C412" s="19" t="s">
        <v>28</v>
      </c>
      <c r="D412" s="19" t="s">
        <v>28</v>
      </c>
      <c r="E412" s="11" t="s">
        <v>28</v>
      </c>
      <c r="F412" s="19" t="s">
        <v>28</v>
      </c>
      <c r="H412" s="19"/>
    </row>
    <row r="413" spans="1:8" ht="12.75">
      <c r="A413" s="19" t="s">
        <v>28</v>
      </c>
      <c r="B413" s="11" t="s">
        <v>28</v>
      </c>
      <c r="C413" s="19" t="s">
        <v>28</v>
      </c>
      <c r="D413" s="19" t="s">
        <v>28</v>
      </c>
      <c r="E413" s="11" t="s">
        <v>28</v>
      </c>
      <c r="F413" s="19" t="s">
        <v>28</v>
      </c>
      <c r="H413" s="19"/>
    </row>
    <row r="414" spans="1:8" ht="12.75">
      <c r="A414" s="19" t="s">
        <v>28</v>
      </c>
      <c r="B414" s="11" t="s">
        <v>28</v>
      </c>
      <c r="C414" s="19" t="s">
        <v>28</v>
      </c>
      <c r="D414" s="19" t="s">
        <v>28</v>
      </c>
      <c r="E414" s="11" t="s">
        <v>28</v>
      </c>
      <c r="F414" s="19" t="s">
        <v>28</v>
      </c>
      <c r="H414" s="19"/>
    </row>
    <row r="415" spans="1:8" ht="12.75">
      <c r="A415" s="19" t="s">
        <v>28</v>
      </c>
      <c r="B415" s="11" t="s">
        <v>28</v>
      </c>
      <c r="C415" s="19" t="s">
        <v>28</v>
      </c>
      <c r="D415" s="19" t="s">
        <v>28</v>
      </c>
      <c r="E415" s="11" t="s">
        <v>28</v>
      </c>
      <c r="F415" s="19" t="s">
        <v>28</v>
      </c>
      <c r="H415" s="19"/>
    </row>
    <row r="416" spans="1:8" ht="12.75">
      <c r="A416" s="19" t="s">
        <v>28</v>
      </c>
      <c r="B416" s="11" t="s">
        <v>28</v>
      </c>
      <c r="C416" s="19" t="s">
        <v>28</v>
      </c>
      <c r="D416" s="19" t="s">
        <v>28</v>
      </c>
      <c r="E416" s="11" t="s">
        <v>28</v>
      </c>
      <c r="F416" s="19" t="s">
        <v>28</v>
      </c>
      <c r="H416" s="19"/>
    </row>
    <row r="417" spans="1:8" ht="12.75">
      <c r="A417" s="19" t="s">
        <v>28</v>
      </c>
      <c r="B417" s="11" t="s">
        <v>28</v>
      </c>
      <c r="C417" s="19" t="s">
        <v>28</v>
      </c>
      <c r="D417" s="19" t="s">
        <v>28</v>
      </c>
      <c r="E417" s="11" t="s">
        <v>28</v>
      </c>
      <c r="F417" s="19" t="s">
        <v>28</v>
      </c>
      <c r="H417" s="19"/>
    </row>
    <row r="418" spans="1:8" ht="12.75">
      <c r="A418" s="19" t="s">
        <v>28</v>
      </c>
      <c r="B418" s="11" t="s">
        <v>28</v>
      </c>
      <c r="C418" s="19" t="s">
        <v>28</v>
      </c>
      <c r="D418" s="19" t="s">
        <v>28</v>
      </c>
      <c r="E418" s="11" t="s">
        <v>28</v>
      </c>
      <c r="F418" s="19" t="s">
        <v>28</v>
      </c>
      <c r="H418" s="19"/>
    </row>
    <row r="419" spans="1:8" ht="12.75">
      <c r="A419" s="19" t="s">
        <v>28</v>
      </c>
      <c r="B419" s="11" t="s">
        <v>28</v>
      </c>
      <c r="C419" s="19" t="s">
        <v>28</v>
      </c>
      <c r="D419" s="19" t="s">
        <v>28</v>
      </c>
      <c r="E419" s="11" t="s">
        <v>28</v>
      </c>
      <c r="F419" s="19" t="s">
        <v>28</v>
      </c>
      <c r="H419" s="19"/>
    </row>
    <row r="420" spans="1:8" ht="12.75">
      <c r="A420" s="19" t="s">
        <v>28</v>
      </c>
      <c r="B420" s="11" t="s">
        <v>28</v>
      </c>
      <c r="C420" s="19" t="s">
        <v>28</v>
      </c>
      <c r="D420" s="19" t="s">
        <v>28</v>
      </c>
      <c r="E420" s="11" t="s">
        <v>28</v>
      </c>
      <c r="F420" s="19" t="s">
        <v>28</v>
      </c>
      <c r="H420" s="19"/>
    </row>
    <row r="421" spans="1:8" ht="12.75">
      <c r="A421" s="19" t="s">
        <v>28</v>
      </c>
      <c r="B421" s="11" t="s">
        <v>28</v>
      </c>
      <c r="C421" s="19" t="s">
        <v>28</v>
      </c>
      <c r="D421" s="19" t="s">
        <v>28</v>
      </c>
      <c r="E421" s="11" t="s">
        <v>28</v>
      </c>
      <c r="F421" s="19" t="s">
        <v>28</v>
      </c>
      <c r="H421" s="19"/>
    </row>
    <row r="422" spans="1:8" ht="12.75">
      <c r="A422" s="19" t="s">
        <v>28</v>
      </c>
      <c r="B422" s="11" t="s">
        <v>28</v>
      </c>
      <c r="C422" s="19" t="s">
        <v>28</v>
      </c>
      <c r="D422" s="19" t="s">
        <v>28</v>
      </c>
      <c r="E422" s="11" t="s">
        <v>28</v>
      </c>
      <c r="F422" s="19" t="s">
        <v>28</v>
      </c>
      <c r="H422" s="19"/>
    </row>
    <row r="423" spans="1:8" ht="12.75">
      <c r="A423" s="19" t="s">
        <v>28</v>
      </c>
      <c r="B423" s="11" t="s">
        <v>28</v>
      </c>
      <c r="C423" s="19" t="s">
        <v>28</v>
      </c>
      <c r="D423" s="19" t="s">
        <v>28</v>
      </c>
      <c r="E423" s="11" t="s">
        <v>28</v>
      </c>
      <c r="F423" s="19" t="s">
        <v>28</v>
      </c>
      <c r="H423" s="19"/>
    </row>
    <row r="424" spans="1:8" ht="12.75">
      <c r="A424" s="19" t="s">
        <v>28</v>
      </c>
      <c r="B424" s="11" t="s">
        <v>28</v>
      </c>
      <c r="C424" s="19" t="s">
        <v>28</v>
      </c>
      <c r="D424" s="19" t="s">
        <v>28</v>
      </c>
      <c r="E424" s="11" t="s">
        <v>28</v>
      </c>
      <c r="F424" s="19" t="s">
        <v>28</v>
      </c>
      <c r="H424" s="19"/>
    </row>
    <row r="425" spans="1:8" ht="12.75">
      <c r="A425" s="19" t="s">
        <v>28</v>
      </c>
      <c r="B425" s="11" t="s">
        <v>28</v>
      </c>
      <c r="C425" s="19" t="s">
        <v>28</v>
      </c>
      <c r="D425" s="19" t="s">
        <v>28</v>
      </c>
      <c r="E425" s="11" t="s">
        <v>28</v>
      </c>
      <c r="F425" s="19" t="s">
        <v>28</v>
      </c>
      <c r="H425" s="19"/>
    </row>
    <row r="426" spans="1:8" ht="12.75">
      <c r="A426" s="19" t="s">
        <v>28</v>
      </c>
      <c r="B426" s="11" t="s">
        <v>28</v>
      </c>
      <c r="C426" s="19" t="s">
        <v>28</v>
      </c>
      <c r="D426" s="19" t="s">
        <v>28</v>
      </c>
      <c r="E426" s="11" t="s">
        <v>28</v>
      </c>
      <c r="F426" s="19" t="s">
        <v>28</v>
      </c>
      <c r="H426" s="19"/>
    </row>
    <row r="427" spans="1:8" ht="12.75">
      <c r="A427" s="19" t="s">
        <v>28</v>
      </c>
      <c r="B427" s="11" t="s">
        <v>28</v>
      </c>
      <c r="C427" s="19" t="s">
        <v>28</v>
      </c>
      <c r="D427" s="19" t="s">
        <v>28</v>
      </c>
      <c r="E427" s="11" t="s">
        <v>28</v>
      </c>
      <c r="F427" s="19" t="s">
        <v>28</v>
      </c>
      <c r="H427" s="19"/>
    </row>
    <row r="428" spans="1:8" ht="12.75">
      <c r="A428" s="19" t="s">
        <v>28</v>
      </c>
      <c r="B428" s="11" t="s">
        <v>28</v>
      </c>
      <c r="C428" s="19" t="s">
        <v>28</v>
      </c>
      <c r="D428" s="19" t="s">
        <v>28</v>
      </c>
      <c r="E428" s="11" t="s">
        <v>28</v>
      </c>
      <c r="F428" s="19" t="s">
        <v>28</v>
      </c>
      <c r="H428" s="19"/>
    </row>
    <row r="429" spans="1:8" ht="12.75">
      <c r="A429" s="19" t="s">
        <v>28</v>
      </c>
      <c r="B429" s="11" t="s">
        <v>28</v>
      </c>
      <c r="C429" s="19" t="s">
        <v>28</v>
      </c>
      <c r="D429" s="19" t="s">
        <v>28</v>
      </c>
      <c r="E429" s="11" t="s">
        <v>28</v>
      </c>
      <c r="F429" s="19" t="s">
        <v>28</v>
      </c>
      <c r="H429" s="19"/>
    </row>
    <row r="430" spans="1:8" ht="12.75">
      <c r="A430" s="19" t="s">
        <v>28</v>
      </c>
      <c r="B430" s="11" t="s">
        <v>28</v>
      </c>
      <c r="C430" s="19" t="s">
        <v>28</v>
      </c>
      <c r="D430" s="19" t="s">
        <v>28</v>
      </c>
      <c r="E430" s="11" t="s">
        <v>28</v>
      </c>
      <c r="F430" s="19" t="s">
        <v>28</v>
      </c>
      <c r="H430" s="19"/>
    </row>
    <row r="431" spans="1:8" ht="12.75">
      <c r="A431" s="19" t="s">
        <v>28</v>
      </c>
      <c r="B431" s="11" t="s">
        <v>28</v>
      </c>
      <c r="C431" s="19" t="s">
        <v>28</v>
      </c>
      <c r="D431" s="19" t="s">
        <v>28</v>
      </c>
      <c r="E431" s="11" t="s">
        <v>28</v>
      </c>
      <c r="F431" s="19" t="s">
        <v>28</v>
      </c>
      <c r="H431" s="19"/>
    </row>
    <row r="432" spans="1:8" ht="12.75">
      <c r="A432" s="19" t="s">
        <v>28</v>
      </c>
      <c r="B432" s="11" t="s">
        <v>28</v>
      </c>
      <c r="C432" s="19" t="s">
        <v>28</v>
      </c>
      <c r="D432" s="19" t="s">
        <v>28</v>
      </c>
      <c r="E432" s="11" t="s">
        <v>28</v>
      </c>
      <c r="F432" s="19" t="s">
        <v>28</v>
      </c>
      <c r="H432" s="19"/>
    </row>
    <row r="433" spans="1:8" ht="12.75">
      <c r="A433" s="19" t="s">
        <v>28</v>
      </c>
      <c r="B433" s="11" t="s">
        <v>28</v>
      </c>
      <c r="C433" s="19" t="s">
        <v>28</v>
      </c>
      <c r="D433" s="19" t="s">
        <v>28</v>
      </c>
      <c r="E433" s="11" t="s">
        <v>28</v>
      </c>
      <c r="F433" s="19" t="s">
        <v>28</v>
      </c>
      <c r="H433" s="19"/>
    </row>
    <row r="434" spans="1:8" ht="12.75">
      <c r="A434" s="19" t="s">
        <v>28</v>
      </c>
      <c r="B434" s="11" t="s">
        <v>28</v>
      </c>
      <c r="C434" s="19" t="s">
        <v>28</v>
      </c>
      <c r="D434" s="19" t="s">
        <v>28</v>
      </c>
      <c r="E434" s="11" t="s">
        <v>28</v>
      </c>
      <c r="F434" s="19" t="s">
        <v>28</v>
      </c>
      <c r="H434" s="19"/>
    </row>
    <row r="435" spans="1:8" ht="12.75">
      <c r="A435" s="19" t="s">
        <v>28</v>
      </c>
      <c r="B435" s="11" t="s">
        <v>28</v>
      </c>
      <c r="C435" s="19" t="s">
        <v>28</v>
      </c>
      <c r="D435" s="19" t="s">
        <v>28</v>
      </c>
      <c r="E435" s="11" t="s">
        <v>28</v>
      </c>
      <c r="F435" s="19" t="s">
        <v>28</v>
      </c>
      <c r="H435" s="19"/>
    </row>
    <row r="436" spans="1:8" ht="12.75">
      <c r="A436" s="19" t="s">
        <v>28</v>
      </c>
      <c r="B436" s="11" t="s">
        <v>28</v>
      </c>
      <c r="C436" s="19" t="s">
        <v>28</v>
      </c>
      <c r="D436" s="19" t="s">
        <v>28</v>
      </c>
      <c r="E436" s="11" t="s">
        <v>28</v>
      </c>
      <c r="F436" s="19" t="s">
        <v>28</v>
      </c>
      <c r="H436" s="19"/>
    </row>
    <row r="437" spans="1:8" ht="12.75">
      <c r="A437" s="19" t="s">
        <v>28</v>
      </c>
      <c r="B437" s="11" t="s">
        <v>28</v>
      </c>
      <c r="C437" s="19" t="s">
        <v>28</v>
      </c>
      <c r="D437" s="19" t="s">
        <v>28</v>
      </c>
      <c r="E437" s="11" t="s">
        <v>28</v>
      </c>
      <c r="F437" s="19" t="s">
        <v>28</v>
      </c>
      <c r="H437" s="19"/>
    </row>
    <row r="438" spans="1:8" ht="12.75">
      <c r="A438" s="19" t="s">
        <v>28</v>
      </c>
      <c r="B438" s="11" t="s">
        <v>28</v>
      </c>
      <c r="C438" s="19" t="s">
        <v>28</v>
      </c>
      <c r="D438" s="19" t="s">
        <v>28</v>
      </c>
      <c r="E438" s="11" t="s">
        <v>28</v>
      </c>
      <c r="F438" s="19" t="s">
        <v>28</v>
      </c>
      <c r="H438" s="19"/>
    </row>
    <row r="439" spans="1:8" ht="12.75">
      <c r="A439" s="19" t="s">
        <v>28</v>
      </c>
      <c r="B439" s="11" t="s">
        <v>28</v>
      </c>
      <c r="C439" s="19" t="s">
        <v>28</v>
      </c>
      <c r="D439" s="19" t="s">
        <v>28</v>
      </c>
      <c r="E439" s="11" t="s">
        <v>28</v>
      </c>
      <c r="F439" s="19" t="s">
        <v>28</v>
      </c>
      <c r="H439" s="19"/>
    </row>
    <row r="440" spans="1:8" ht="12.75">
      <c r="A440" s="19" t="s">
        <v>28</v>
      </c>
      <c r="B440" s="11" t="s">
        <v>28</v>
      </c>
      <c r="C440" s="19" t="s">
        <v>28</v>
      </c>
      <c r="D440" s="19" t="s">
        <v>28</v>
      </c>
      <c r="E440" s="11" t="s">
        <v>28</v>
      </c>
      <c r="F440" s="19" t="s">
        <v>28</v>
      </c>
      <c r="H440" s="19"/>
    </row>
    <row r="441" spans="1:8" ht="12.75">
      <c r="A441" s="19" t="s">
        <v>28</v>
      </c>
      <c r="B441" s="11" t="s">
        <v>28</v>
      </c>
      <c r="C441" s="19" t="s">
        <v>28</v>
      </c>
      <c r="D441" s="19" t="s">
        <v>28</v>
      </c>
      <c r="E441" s="11" t="s">
        <v>28</v>
      </c>
      <c r="F441" s="19" t="s">
        <v>28</v>
      </c>
      <c r="H441" s="19"/>
    </row>
    <row r="442" spans="1:8" ht="12.75">
      <c r="A442" s="19" t="s">
        <v>28</v>
      </c>
      <c r="B442" s="11" t="s">
        <v>28</v>
      </c>
      <c r="C442" s="19" t="s">
        <v>28</v>
      </c>
      <c r="D442" s="19" t="s">
        <v>28</v>
      </c>
      <c r="E442" s="11" t="s">
        <v>28</v>
      </c>
      <c r="F442" s="19" t="s">
        <v>28</v>
      </c>
      <c r="H442" s="19"/>
    </row>
    <row r="443" spans="1:8" ht="12.75">
      <c r="A443" s="19" t="s">
        <v>28</v>
      </c>
      <c r="B443" s="11" t="s">
        <v>28</v>
      </c>
      <c r="C443" s="19" t="s">
        <v>28</v>
      </c>
      <c r="D443" s="19" t="s">
        <v>28</v>
      </c>
      <c r="E443" s="11" t="s">
        <v>28</v>
      </c>
      <c r="F443" s="19" t="s">
        <v>28</v>
      </c>
      <c r="H443" s="19"/>
    </row>
    <row r="444" spans="1:8" ht="12.75">
      <c r="A444" s="19" t="s">
        <v>28</v>
      </c>
      <c r="B444" s="11" t="s">
        <v>28</v>
      </c>
      <c r="C444" s="19" t="s">
        <v>28</v>
      </c>
      <c r="D444" s="19" t="s">
        <v>28</v>
      </c>
      <c r="E444" s="11" t="s">
        <v>28</v>
      </c>
      <c r="F444" s="19" t="s">
        <v>28</v>
      </c>
      <c r="H444" s="19"/>
    </row>
    <row r="445" spans="1:8" ht="12.75">
      <c r="A445" s="19" t="s">
        <v>28</v>
      </c>
      <c r="B445" s="11" t="s">
        <v>28</v>
      </c>
      <c r="C445" s="19" t="s">
        <v>28</v>
      </c>
      <c r="D445" s="19" t="s">
        <v>28</v>
      </c>
      <c r="E445" s="11" t="s">
        <v>28</v>
      </c>
      <c r="F445" s="19" t="s">
        <v>28</v>
      </c>
      <c r="H445" s="19"/>
    </row>
    <row r="446" spans="1:8" ht="12.75">
      <c r="A446" s="19" t="s">
        <v>28</v>
      </c>
      <c r="B446" s="11" t="s">
        <v>28</v>
      </c>
      <c r="C446" s="19" t="s">
        <v>28</v>
      </c>
      <c r="D446" s="19" t="s">
        <v>28</v>
      </c>
      <c r="E446" s="11" t="s">
        <v>28</v>
      </c>
      <c r="F446" s="19" t="s">
        <v>28</v>
      </c>
      <c r="H446" s="19"/>
    </row>
    <row r="447" spans="1:8" ht="12.75">
      <c r="A447" s="19" t="s">
        <v>28</v>
      </c>
      <c r="B447" s="11" t="s">
        <v>28</v>
      </c>
      <c r="C447" s="19" t="s">
        <v>28</v>
      </c>
      <c r="D447" s="19" t="s">
        <v>28</v>
      </c>
      <c r="E447" s="11" t="s">
        <v>28</v>
      </c>
      <c r="F447" s="19" t="s">
        <v>28</v>
      </c>
      <c r="H447" s="19"/>
    </row>
    <row r="448" spans="1:8" ht="12.75">
      <c r="A448" s="19" t="s">
        <v>28</v>
      </c>
      <c r="B448" s="11" t="s">
        <v>28</v>
      </c>
      <c r="C448" s="19" t="s">
        <v>28</v>
      </c>
      <c r="D448" s="19" t="s">
        <v>28</v>
      </c>
      <c r="E448" s="11" t="s">
        <v>28</v>
      </c>
      <c r="F448" s="19" t="s">
        <v>28</v>
      </c>
      <c r="H448" s="19"/>
    </row>
    <row r="449" spans="1:8" ht="12.75">
      <c r="A449" s="19" t="s">
        <v>28</v>
      </c>
      <c r="B449" s="11" t="s">
        <v>28</v>
      </c>
      <c r="C449" s="19" t="s">
        <v>28</v>
      </c>
      <c r="D449" s="19" t="s">
        <v>28</v>
      </c>
      <c r="E449" s="11" t="s">
        <v>28</v>
      </c>
      <c r="F449" s="19" t="s">
        <v>28</v>
      </c>
      <c r="H449" s="19"/>
    </row>
    <row r="450" spans="1:8" ht="12.75">
      <c r="A450" s="19" t="s">
        <v>28</v>
      </c>
      <c r="B450" s="11" t="s">
        <v>28</v>
      </c>
      <c r="C450" s="19" t="s">
        <v>28</v>
      </c>
      <c r="D450" s="19" t="s">
        <v>28</v>
      </c>
      <c r="E450" s="11" t="s">
        <v>28</v>
      </c>
      <c r="F450" s="19" t="s">
        <v>28</v>
      </c>
      <c r="H450" s="19"/>
    </row>
    <row r="451" spans="1:8" ht="12.75">
      <c r="A451" s="19" t="s">
        <v>28</v>
      </c>
      <c r="B451" s="11" t="s">
        <v>28</v>
      </c>
      <c r="C451" s="19" t="s">
        <v>28</v>
      </c>
      <c r="D451" s="19" t="s">
        <v>28</v>
      </c>
      <c r="E451" s="11" t="s">
        <v>28</v>
      </c>
      <c r="F451" s="19" t="s">
        <v>28</v>
      </c>
      <c r="H451" s="19"/>
    </row>
    <row r="452" spans="1:8" ht="12.75">
      <c r="A452" s="19" t="s">
        <v>28</v>
      </c>
      <c r="B452" s="11" t="s">
        <v>28</v>
      </c>
      <c r="C452" s="19" t="s">
        <v>28</v>
      </c>
      <c r="D452" s="19" t="s">
        <v>28</v>
      </c>
      <c r="E452" s="11" t="s">
        <v>28</v>
      </c>
      <c r="F452" s="19" t="s">
        <v>28</v>
      </c>
      <c r="H452" s="19"/>
    </row>
    <row r="453" spans="1:8" ht="12.75">
      <c r="A453" s="19" t="s">
        <v>28</v>
      </c>
      <c r="B453" s="11" t="s">
        <v>28</v>
      </c>
      <c r="C453" s="19" t="s">
        <v>28</v>
      </c>
      <c r="D453" s="19" t="s">
        <v>28</v>
      </c>
      <c r="E453" s="11" t="s">
        <v>28</v>
      </c>
      <c r="F453" s="19" t="s">
        <v>28</v>
      </c>
      <c r="H453" s="19"/>
    </row>
    <row r="454" spans="1:8" ht="12.75">
      <c r="A454" s="19" t="s">
        <v>28</v>
      </c>
      <c r="B454" s="11" t="s">
        <v>28</v>
      </c>
      <c r="C454" s="19" t="s">
        <v>28</v>
      </c>
      <c r="D454" s="19" t="s">
        <v>28</v>
      </c>
      <c r="E454" s="11" t="s">
        <v>28</v>
      </c>
      <c r="F454" s="19" t="s">
        <v>28</v>
      </c>
      <c r="H454" s="19"/>
    </row>
    <row r="455" spans="1:8" ht="12.75">
      <c r="A455" s="19" t="s">
        <v>28</v>
      </c>
      <c r="B455" s="11" t="s">
        <v>28</v>
      </c>
      <c r="C455" s="19" t="s">
        <v>28</v>
      </c>
      <c r="D455" s="19" t="s">
        <v>28</v>
      </c>
      <c r="E455" s="11" t="s">
        <v>28</v>
      </c>
      <c r="F455" s="19" t="s">
        <v>28</v>
      </c>
      <c r="H455" s="19"/>
    </row>
    <row r="456" spans="1:8" ht="12.75">
      <c r="A456" s="19" t="s">
        <v>28</v>
      </c>
      <c r="B456" s="11" t="s">
        <v>28</v>
      </c>
      <c r="C456" s="19" t="s">
        <v>28</v>
      </c>
      <c r="D456" s="19" t="s">
        <v>28</v>
      </c>
      <c r="E456" s="11" t="s">
        <v>28</v>
      </c>
      <c r="F456" s="19" t="s">
        <v>28</v>
      </c>
      <c r="H456" s="19"/>
    </row>
    <row r="457" spans="1:8" ht="12.75">
      <c r="A457" s="19" t="s">
        <v>28</v>
      </c>
      <c r="B457" s="11" t="s">
        <v>28</v>
      </c>
      <c r="C457" s="19" t="s">
        <v>28</v>
      </c>
      <c r="D457" s="19" t="s">
        <v>28</v>
      </c>
      <c r="E457" s="11" t="s">
        <v>28</v>
      </c>
      <c r="F457" s="19" t="s">
        <v>28</v>
      </c>
      <c r="H457" s="19"/>
    </row>
    <row r="458" spans="1:8" ht="12.75">
      <c r="A458" s="19" t="s">
        <v>28</v>
      </c>
      <c r="B458" s="11" t="s">
        <v>28</v>
      </c>
      <c r="C458" s="19" t="s">
        <v>28</v>
      </c>
      <c r="D458" s="19" t="s">
        <v>28</v>
      </c>
      <c r="E458" s="11" t="s">
        <v>28</v>
      </c>
      <c r="F458" s="19" t="s">
        <v>28</v>
      </c>
      <c r="H458" s="19"/>
    </row>
    <row r="459" spans="1:8" ht="12.75">
      <c r="A459" s="19" t="s">
        <v>28</v>
      </c>
      <c r="B459" s="11" t="s">
        <v>28</v>
      </c>
      <c r="C459" s="19" t="s">
        <v>28</v>
      </c>
      <c r="D459" s="19" t="s">
        <v>28</v>
      </c>
      <c r="E459" s="11" t="s">
        <v>28</v>
      </c>
      <c r="F459" s="19" t="s">
        <v>28</v>
      </c>
      <c r="H459" s="19"/>
    </row>
    <row r="460" spans="1:8" ht="12.75">
      <c r="A460" s="19" t="s">
        <v>28</v>
      </c>
      <c r="B460" s="11" t="s">
        <v>28</v>
      </c>
      <c r="C460" s="19" t="s">
        <v>28</v>
      </c>
      <c r="D460" s="19" t="s">
        <v>28</v>
      </c>
      <c r="E460" s="11" t="s">
        <v>28</v>
      </c>
      <c r="F460" s="19" t="s">
        <v>28</v>
      </c>
      <c r="H460" s="19"/>
    </row>
    <row r="461" spans="1:8" ht="12.75">
      <c r="A461" s="19" t="s">
        <v>28</v>
      </c>
      <c r="B461" s="11" t="s">
        <v>28</v>
      </c>
      <c r="C461" s="19" t="s">
        <v>28</v>
      </c>
      <c r="D461" s="19" t="s">
        <v>28</v>
      </c>
      <c r="E461" s="11" t="s">
        <v>28</v>
      </c>
      <c r="F461" s="19" t="s">
        <v>28</v>
      </c>
      <c r="H461" s="19"/>
    </row>
    <row r="462" spans="1:8" ht="12.75">
      <c r="A462" s="19" t="s">
        <v>28</v>
      </c>
      <c r="B462" s="11" t="s">
        <v>28</v>
      </c>
      <c r="C462" s="19" t="s">
        <v>28</v>
      </c>
      <c r="D462" s="19" t="s">
        <v>28</v>
      </c>
      <c r="E462" s="11" t="s">
        <v>28</v>
      </c>
      <c r="F462" s="19" t="s">
        <v>28</v>
      </c>
      <c r="H462" s="19"/>
    </row>
    <row r="463" spans="1:8" ht="12.75">
      <c r="A463" s="19" t="s">
        <v>28</v>
      </c>
      <c r="B463" s="11" t="s">
        <v>28</v>
      </c>
      <c r="C463" s="19" t="s">
        <v>28</v>
      </c>
      <c r="D463" s="19" t="s">
        <v>28</v>
      </c>
      <c r="E463" s="11" t="s">
        <v>28</v>
      </c>
      <c r="F463" s="19" t="s">
        <v>28</v>
      </c>
      <c r="H463" s="19"/>
    </row>
    <row r="464" spans="1:8" ht="12.75">
      <c r="A464" s="19" t="s">
        <v>28</v>
      </c>
      <c r="B464" s="11" t="s">
        <v>28</v>
      </c>
      <c r="C464" s="19" t="s">
        <v>28</v>
      </c>
      <c r="D464" s="19" t="s">
        <v>28</v>
      </c>
      <c r="E464" s="11" t="s">
        <v>28</v>
      </c>
      <c r="F464" s="19" t="s">
        <v>28</v>
      </c>
      <c r="H464" s="19"/>
    </row>
    <row r="465" spans="1:8" ht="12.75">
      <c r="A465" s="19" t="s">
        <v>28</v>
      </c>
      <c r="B465" s="11" t="s">
        <v>28</v>
      </c>
      <c r="C465" s="19" t="s">
        <v>28</v>
      </c>
      <c r="D465" s="19" t="s">
        <v>28</v>
      </c>
      <c r="E465" s="11" t="s">
        <v>28</v>
      </c>
      <c r="F465" s="19" t="s">
        <v>28</v>
      </c>
      <c r="H465" s="19"/>
    </row>
    <row r="466" spans="1:8" ht="12.75">
      <c r="A466" s="19" t="s">
        <v>28</v>
      </c>
      <c r="B466" s="11" t="s">
        <v>28</v>
      </c>
      <c r="C466" s="19" t="s">
        <v>28</v>
      </c>
      <c r="D466" s="19" t="s">
        <v>28</v>
      </c>
      <c r="E466" s="11" t="s">
        <v>28</v>
      </c>
      <c r="F466" s="19" t="s">
        <v>28</v>
      </c>
      <c r="H466" s="19"/>
    </row>
    <row r="467" spans="1:8" ht="12.75">
      <c r="A467" s="19" t="s">
        <v>28</v>
      </c>
      <c r="B467" s="11" t="s">
        <v>28</v>
      </c>
      <c r="C467" s="19" t="s">
        <v>28</v>
      </c>
      <c r="D467" s="19" t="s">
        <v>28</v>
      </c>
      <c r="E467" s="11" t="s">
        <v>28</v>
      </c>
      <c r="F467" s="19" t="s">
        <v>28</v>
      </c>
      <c r="H467" s="19"/>
    </row>
    <row r="468" spans="1:8" ht="12.75">
      <c r="A468" s="19" t="s">
        <v>28</v>
      </c>
      <c r="B468" s="11" t="s">
        <v>28</v>
      </c>
      <c r="C468" s="19" t="s">
        <v>28</v>
      </c>
      <c r="D468" s="19" t="s">
        <v>28</v>
      </c>
      <c r="E468" s="11" t="s">
        <v>28</v>
      </c>
      <c r="F468" s="19" t="s">
        <v>28</v>
      </c>
      <c r="H468" s="19"/>
    </row>
    <row r="469" spans="1:8" ht="12.75">
      <c r="A469" s="19" t="s">
        <v>28</v>
      </c>
      <c r="B469" s="11" t="s">
        <v>28</v>
      </c>
      <c r="C469" s="19" t="s">
        <v>28</v>
      </c>
      <c r="D469" s="19" t="s">
        <v>28</v>
      </c>
      <c r="E469" s="11" t="s">
        <v>28</v>
      </c>
      <c r="F469" s="19" t="s">
        <v>28</v>
      </c>
      <c r="H469" s="19"/>
    </row>
    <row r="470" spans="1:8" ht="12.75">
      <c r="A470" s="19" t="s">
        <v>28</v>
      </c>
      <c r="B470" s="11" t="s">
        <v>28</v>
      </c>
      <c r="C470" s="19" t="s">
        <v>28</v>
      </c>
      <c r="D470" s="19" t="s">
        <v>28</v>
      </c>
      <c r="E470" s="11" t="s">
        <v>28</v>
      </c>
      <c r="F470" s="19" t="s">
        <v>28</v>
      </c>
      <c r="H470" s="19"/>
    </row>
    <row r="471" spans="1:8" ht="12.75">
      <c r="A471" s="19" t="s">
        <v>28</v>
      </c>
      <c r="B471" s="11" t="s">
        <v>28</v>
      </c>
      <c r="C471" s="19" t="s">
        <v>28</v>
      </c>
      <c r="D471" s="19" t="s">
        <v>28</v>
      </c>
      <c r="E471" s="11" t="s">
        <v>28</v>
      </c>
      <c r="F471" s="19" t="s">
        <v>28</v>
      </c>
      <c r="H471" s="19"/>
    </row>
    <row r="472" spans="1:8" ht="12.75">
      <c r="A472" s="19" t="s">
        <v>28</v>
      </c>
      <c r="B472" s="11" t="s">
        <v>28</v>
      </c>
      <c r="C472" s="19" t="s">
        <v>28</v>
      </c>
      <c r="D472" s="19" t="s">
        <v>28</v>
      </c>
      <c r="E472" s="11" t="s">
        <v>28</v>
      </c>
      <c r="F472" s="19" t="s">
        <v>28</v>
      </c>
      <c r="H472" s="19"/>
    </row>
    <row r="473" spans="1:8" ht="12.75">
      <c r="A473" s="19" t="s">
        <v>28</v>
      </c>
      <c r="B473" s="11" t="s">
        <v>28</v>
      </c>
      <c r="C473" s="19" t="s">
        <v>28</v>
      </c>
      <c r="D473" s="19" t="s">
        <v>28</v>
      </c>
      <c r="E473" s="11" t="s">
        <v>28</v>
      </c>
      <c r="F473" s="19" t="s">
        <v>28</v>
      </c>
      <c r="H473" s="19"/>
    </row>
    <row r="474" spans="1:8" ht="12.75">
      <c r="A474" s="19" t="s">
        <v>28</v>
      </c>
      <c r="B474" s="11" t="s">
        <v>28</v>
      </c>
      <c r="C474" s="19" t="s">
        <v>28</v>
      </c>
      <c r="D474" s="19" t="s">
        <v>28</v>
      </c>
      <c r="E474" s="11" t="s">
        <v>28</v>
      </c>
      <c r="F474" s="19" t="s">
        <v>28</v>
      </c>
      <c r="H474" s="19"/>
    </row>
    <row r="475" spans="1:8" ht="12.75">
      <c r="A475" s="19" t="s">
        <v>28</v>
      </c>
      <c r="B475" s="11" t="s">
        <v>28</v>
      </c>
      <c r="C475" s="19" t="s">
        <v>28</v>
      </c>
      <c r="D475" s="19" t="s">
        <v>28</v>
      </c>
      <c r="E475" s="11" t="s">
        <v>28</v>
      </c>
      <c r="F475" s="19" t="s">
        <v>28</v>
      </c>
      <c r="H475" s="19"/>
    </row>
    <row r="476" spans="1:8" ht="12.75">
      <c r="A476" s="19" t="s">
        <v>28</v>
      </c>
      <c r="B476" s="11" t="s">
        <v>28</v>
      </c>
      <c r="C476" s="19" t="s">
        <v>28</v>
      </c>
      <c r="D476" s="19" t="s">
        <v>28</v>
      </c>
      <c r="E476" s="11" t="s">
        <v>28</v>
      </c>
      <c r="F476" s="19" t="s">
        <v>28</v>
      </c>
      <c r="H476" s="19"/>
    </row>
    <row r="477" spans="1:8" ht="12.75">
      <c r="A477" s="19" t="s">
        <v>28</v>
      </c>
      <c r="B477" s="11" t="s">
        <v>28</v>
      </c>
      <c r="C477" s="19" t="s">
        <v>28</v>
      </c>
      <c r="D477" s="19" t="s">
        <v>28</v>
      </c>
      <c r="E477" s="11" t="s">
        <v>28</v>
      </c>
      <c r="F477" s="19" t="s">
        <v>28</v>
      </c>
      <c r="H477" s="19"/>
    </row>
    <row r="478" spans="1:8" ht="12.75">
      <c r="A478" s="19" t="s">
        <v>28</v>
      </c>
      <c r="B478" s="11" t="s">
        <v>28</v>
      </c>
      <c r="C478" s="19" t="s">
        <v>28</v>
      </c>
      <c r="D478" s="19" t="s">
        <v>28</v>
      </c>
      <c r="E478" s="11" t="s">
        <v>28</v>
      </c>
      <c r="F478" s="19" t="s">
        <v>28</v>
      </c>
      <c r="H478" s="19"/>
    </row>
    <row r="479" spans="1:8" ht="12.75">
      <c r="A479" s="19" t="s">
        <v>28</v>
      </c>
      <c r="B479" s="11" t="s">
        <v>28</v>
      </c>
      <c r="C479" s="19" t="s">
        <v>28</v>
      </c>
      <c r="D479" s="19" t="s">
        <v>28</v>
      </c>
      <c r="E479" s="11" t="s">
        <v>28</v>
      </c>
      <c r="F479" s="19" t="s">
        <v>28</v>
      </c>
      <c r="H479" s="19"/>
    </row>
    <row r="480" spans="1:8" ht="12.75">
      <c r="A480" s="19" t="s">
        <v>28</v>
      </c>
      <c r="B480" s="11" t="s">
        <v>28</v>
      </c>
      <c r="C480" s="19" t="s">
        <v>28</v>
      </c>
      <c r="D480" s="19" t="s">
        <v>28</v>
      </c>
      <c r="E480" s="11" t="s">
        <v>28</v>
      </c>
      <c r="F480" s="19" t="s">
        <v>28</v>
      </c>
      <c r="H480" s="19"/>
    </row>
    <row r="481" spans="1:8" ht="12.75">
      <c r="A481" s="19" t="s">
        <v>28</v>
      </c>
      <c r="B481" s="11" t="s">
        <v>28</v>
      </c>
      <c r="C481" s="19" t="s">
        <v>28</v>
      </c>
      <c r="D481" s="19" t="s">
        <v>28</v>
      </c>
      <c r="E481" s="11" t="s">
        <v>28</v>
      </c>
      <c r="F481" s="19" t="s">
        <v>28</v>
      </c>
      <c r="H481" s="19"/>
    </row>
    <row r="482" spans="1:8" ht="12.75">
      <c r="A482" s="19" t="s">
        <v>28</v>
      </c>
      <c r="B482" s="11" t="s">
        <v>28</v>
      </c>
      <c r="C482" s="19" t="s">
        <v>28</v>
      </c>
      <c r="D482" s="19" t="s">
        <v>28</v>
      </c>
      <c r="E482" s="11" t="s">
        <v>28</v>
      </c>
      <c r="F482" s="19" t="s">
        <v>28</v>
      </c>
      <c r="H482" s="19"/>
    </row>
    <row r="483" spans="1:8" ht="12.75">
      <c r="A483" s="19" t="s">
        <v>28</v>
      </c>
      <c r="B483" s="11" t="s">
        <v>28</v>
      </c>
      <c r="C483" s="19" t="s">
        <v>28</v>
      </c>
      <c r="D483" s="19" t="s">
        <v>28</v>
      </c>
      <c r="E483" s="11" t="s">
        <v>28</v>
      </c>
      <c r="F483" s="19" t="s">
        <v>28</v>
      </c>
      <c r="H483" s="19"/>
    </row>
    <row r="484" spans="1:8" ht="12.75">
      <c r="A484" s="19" t="s">
        <v>28</v>
      </c>
      <c r="B484" s="11" t="s">
        <v>28</v>
      </c>
      <c r="C484" s="19" t="s">
        <v>28</v>
      </c>
      <c r="D484" s="19" t="s">
        <v>28</v>
      </c>
      <c r="E484" s="11" t="s">
        <v>28</v>
      </c>
      <c r="F484" s="19" t="s">
        <v>28</v>
      </c>
      <c r="H484" s="19"/>
    </row>
    <row r="485" spans="1:8" ht="12.75">
      <c r="A485" s="19" t="s">
        <v>28</v>
      </c>
      <c r="B485" s="11" t="s">
        <v>28</v>
      </c>
      <c r="C485" s="19" t="s">
        <v>28</v>
      </c>
      <c r="D485" s="19" t="s">
        <v>28</v>
      </c>
      <c r="E485" s="11" t="s">
        <v>28</v>
      </c>
      <c r="F485" s="19" t="s">
        <v>28</v>
      </c>
      <c r="H485" s="19"/>
    </row>
    <row r="486" spans="1:8" ht="12.75">
      <c r="A486" s="19" t="s">
        <v>28</v>
      </c>
      <c r="B486" s="11" t="s">
        <v>28</v>
      </c>
      <c r="C486" s="19" t="s">
        <v>28</v>
      </c>
      <c r="D486" s="19" t="s">
        <v>28</v>
      </c>
      <c r="E486" s="11" t="s">
        <v>28</v>
      </c>
      <c r="F486" s="19" t="s">
        <v>28</v>
      </c>
      <c r="H486" s="19"/>
    </row>
    <row r="487" spans="1:8" ht="12.75">
      <c r="A487" s="19" t="s">
        <v>28</v>
      </c>
      <c r="B487" s="11" t="s">
        <v>28</v>
      </c>
      <c r="C487" s="19" t="s">
        <v>28</v>
      </c>
      <c r="D487" s="19" t="s">
        <v>28</v>
      </c>
      <c r="E487" s="11" t="s">
        <v>28</v>
      </c>
      <c r="F487" s="19" t="s">
        <v>28</v>
      </c>
      <c r="H487" s="19"/>
    </row>
    <row r="488" spans="1:8" ht="12.75">
      <c r="A488" s="19" t="s">
        <v>28</v>
      </c>
      <c r="B488" s="11" t="s">
        <v>28</v>
      </c>
      <c r="C488" s="19" t="s">
        <v>28</v>
      </c>
      <c r="D488" s="19" t="s">
        <v>28</v>
      </c>
      <c r="E488" s="11" t="s">
        <v>28</v>
      </c>
      <c r="F488" s="19" t="s">
        <v>28</v>
      </c>
      <c r="H488" s="19"/>
    </row>
    <row r="489" spans="1:8" ht="12.75">
      <c r="A489" s="19" t="s">
        <v>28</v>
      </c>
      <c r="B489" s="11" t="s">
        <v>28</v>
      </c>
      <c r="C489" s="19" t="s">
        <v>28</v>
      </c>
      <c r="D489" s="19" t="s">
        <v>28</v>
      </c>
      <c r="E489" s="11" t="s">
        <v>28</v>
      </c>
      <c r="F489" s="19" t="s">
        <v>28</v>
      </c>
      <c r="H489" s="19"/>
    </row>
    <row r="490" spans="1:8" ht="12.75">
      <c r="A490" s="19" t="s">
        <v>28</v>
      </c>
      <c r="B490" s="11" t="s">
        <v>28</v>
      </c>
      <c r="C490" s="19" t="s">
        <v>28</v>
      </c>
      <c r="D490" s="19" t="s">
        <v>28</v>
      </c>
      <c r="E490" s="11" t="s">
        <v>28</v>
      </c>
      <c r="F490" s="19" t="s">
        <v>28</v>
      </c>
      <c r="H490" s="19"/>
    </row>
    <row r="491" spans="1:8" ht="12.75">
      <c r="A491" s="19" t="s">
        <v>28</v>
      </c>
      <c r="B491" s="11" t="s">
        <v>28</v>
      </c>
      <c r="C491" s="19" t="s">
        <v>28</v>
      </c>
      <c r="D491" s="19" t="s">
        <v>28</v>
      </c>
      <c r="E491" s="11" t="s">
        <v>28</v>
      </c>
      <c r="F491" s="19" t="s">
        <v>28</v>
      </c>
      <c r="H491" s="19"/>
    </row>
    <row r="492" spans="1:8" ht="12.75">
      <c r="A492" s="19" t="s">
        <v>28</v>
      </c>
      <c r="B492" s="11" t="s">
        <v>28</v>
      </c>
      <c r="C492" s="19" t="s">
        <v>28</v>
      </c>
      <c r="D492" s="19" t="s">
        <v>28</v>
      </c>
      <c r="E492" s="11" t="s">
        <v>28</v>
      </c>
      <c r="F492" s="19" t="s">
        <v>28</v>
      </c>
      <c r="H492" s="19"/>
    </row>
    <row r="493" spans="1:8" ht="12.75">
      <c r="A493" s="19" t="s">
        <v>28</v>
      </c>
      <c r="B493" s="11" t="s">
        <v>28</v>
      </c>
      <c r="C493" s="19" t="s">
        <v>28</v>
      </c>
      <c r="D493" s="19" t="s">
        <v>28</v>
      </c>
      <c r="E493" s="11" t="s">
        <v>28</v>
      </c>
      <c r="F493" s="19" t="s">
        <v>28</v>
      </c>
      <c r="H493" s="19"/>
    </row>
    <row r="494" spans="1:8" ht="12.75">
      <c r="A494" s="19" t="s">
        <v>28</v>
      </c>
      <c r="B494" s="11" t="s">
        <v>28</v>
      </c>
      <c r="C494" s="19" t="s">
        <v>28</v>
      </c>
      <c r="D494" s="19" t="s">
        <v>28</v>
      </c>
      <c r="E494" s="11" t="s">
        <v>28</v>
      </c>
      <c r="F494" s="19" t="s">
        <v>28</v>
      </c>
      <c r="H494" s="19"/>
    </row>
    <row r="495" spans="1:8" ht="12.75">
      <c r="A495" s="19" t="s">
        <v>28</v>
      </c>
      <c r="B495" s="11" t="s">
        <v>28</v>
      </c>
      <c r="C495" s="19" t="s">
        <v>28</v>
      </c>
      <c r="D495" s="19" t="s">
        <v>28</v>
      </c>
      <c r="E495" s="11" t="s">
        <v>28</v>
      </c>
      <c r="F495" s="19" t="s">
        <v>28</v>
      </c>
      <c r="H495" s="19"/>
    </row>
    <row r="496" spans="1:8" ht="12.75">
      <c r="A496" s="19" t="s">
        <v>28</v>
      </c>
      <c r="B496" s="11" t="s">
        <v>28</v>
      </c>
      <c r="C496" s="19" t="s">
        <v>28</v>
      </c>
      <c r="D496" s="19" t="s">
        <v>28</v>
      </c>
      <c r="E496" s="11" t="s">
        <v>28</v>
      </c>
      <c r="F496" s="19" t="s">
        <v>28</v>
      </c>
      <c r="H496" s="19"/>
    </row>
    <row r="497" spans="1:8" ht="12.75">
      <c r="A497" s="19" t="s">
        <v>28</v>
      </c>
      <c r="B497" s="11" t="s">
        <v>28</v>
      </c>
      <c r="C497" s="19" t="s">
        <v>28</v>
      </c>
      <c r="D497" s="19" t="s">
        <v>28</v>
      </c>
      <c r="E497" s="11" t="s">
        <v>28</v>
      </c>
      <c r="F497" s="19" t="s">
        <v>28</v>
      </c>
      <c r="H497" s="19"/>
    </row>
    <row r="498" spans="1:8" ht="12.75">
      <c r="A498" s="19">
        <v>84</v>
      </c>
      <c r="B498" s="11">
        <v>99</v>
      </c>
      <c r="C498" s="19">
        <v>62</v>
      </c>
      <c r="D498" s="19">
        <v>6</v>
      </c>
      <c r="E498" s="11">
        <v>6</v>
      </c>
      <c r="F498" s="19">
        <v>5</v>
      </c>
      <c r="H498" s="19">
        <v>1825720</v>
      </c>
    </row>
    <row r="499" spans="1:8" ht="12.75">
      <c r="A499" s="19">
        <v>66</v>
      </c>
      <c r="B499" s="11">
        <v>71</v>
      </c>
      <c r="C499" s="19">
        <v>60</v>
      </c>
      <c r="D499" s="19">
        <v>11</v>
      </c>
      <c r="E499" s="11">
        <v>12</v>
      </c>
      <c r="F499" s="19">
        <v>14</v>
      </c>
      <c r="H499" s="19">
        <v>1834620</v>
      </c>
    </row>
    <row r="500" spans="1:8" ht="12.75">
      <c r="A500" s="19" t="s">
        <v>28</v>
      </c>
      <c r="B500" s="11" t="s">
        <v>28</v>
      </c>
      <c r="C500" s="19" t="s">
        <v>28</v>
      </c>
      <c r="D500" s="19" t="s">
        <v>28</v>
      </c>
      <c r="E500" s="11" t="s">
        <v>28</v>
      </c>
      <c r="F500" s="19" t="s">
        <v>28</v>
      </c>
      <c r="H500" s="19"/>
    </row>
    <row r="501" spans="1:8" ht="12.75">
      <c r="A501" s="19" t="s">
        <v>28</v>
      </c>
      <c r="B501" s="11" t="s">
        <v>28</v>
      </c>
      <c r="C501" s="19" t="s">
        <v>28</v>
      </c>
      <c r="D501" s="19" t="s">
        <v>28</v>
      </c>
      <c r="E501" s="11" t="s">
        <v>28</v>
      </c>
      <c r="F501" s="19" t="s">
        <v>28</v>
      </c>
      <c r="H501" s="19"/>
    </row>
    <row r="502" spans="1:8" ht="12.75">
      <c r="A502" s="19">
        <v>78</v>
      </c>
      <c r="B502" s="11">
        <v>75</v>
      </c>
      <c r="C502" s="19">
        <v>83</v>
      </c>
      <c r="D502" s="19">
        <v>7</v>
      </c>
      <c r="E502" s="11">
        <v>6</v>
      </c>
      <c r="F502" s="19">
        <v>6</v>
      </c>
      <c r="H502" s="19">
        <v>1866836</v>
      </c>
    </row>
    <row r="503" spans="1:8" ht="12.75">
      <c r="A503" s="19" t="s">
        <v>28</v>
      </c>
      <c r="B503" s="11" t="s">
        <v>28</v>
      </c>
      <c r="C503" s="19" t="s">
        <v>28</v>
      </c>
      <c r="D503" s="19" t="s">
        <v>28</v>
      </c>
      <c r="E503" s="11" t="s">
        <v>28</v>
      </c>
      <c r="F503" s="19" t="s">
        <v>28</v>
      </c>
      <c r="H503" s="19"/>
    </row>
    <row r="504" spans="1:8" ht="12.75">
      <c r="A504" s="19">
        <v>86</v>
      </c>
      <c r="B504" s="11">
        <v>147</v>
      </c>
      <c r="C504" s="19">
        <v>132</v>
      </c>
      <c r="D504" s="19">
        <v>35</v>
      </c>
      <c r="E504" s="11">
        <v>60</v>
      </c>
      <c r="F504" s="19">
        <v>49</v>
      </c>
      <c r="H504" s="19">
        <v>1869978</v>
      </c>
    </row>
    <row r="505" spans="1:8" ht="12.75">
      <c r="A505" s="19">
        <v>46</v>
      </c>
      <c r="B505" s="11">
        <v>45</v>
      </c>
      <c r="C505" s="19">
        <v>63</v>
      </c>
      <c r="D505" s="19">
        <v>15</v>
      </c>
      <c r="E505" s="11">
        <v>15</v>
      </c>
      <c r="F505" s="19">
        <v>18</v>
      </c>
      <c r="H505" s="19">
        <v>1883809</v>
      </c>
    </row>
    <row r="506" spans="1:8" ht="12.75">
      <c r="A506" s="19">
        <v>4</v>
      </c>
      <c r="B506" s="11">
        <v>4</v>
      </c>
      <c r="C506" s="19">
        <v>4</v>
      </c>
      <c r="D506" s="19">
        <v>1</v>
      </c>
      <c r="E506" s="11">
        <v>1</v>
      </c>
      <c r="F506" s="19">
        <v>1</v>
      </c>
      <c r="H506" s="19">
        <v>1887293</v>
      </c>
    </row>
    <row r="507" spans="1:8" ht="12.75">
      <c r="A507" s="19" t="s">
        <v>28</v>
      </c>
      <c r="B507" s="11" t="s">
        <v>28</v>
      </c>
      <c r="C507" s="19" t="s">
        <v>28</v>
      </c>
      <c r="D507" s="19" t="s">
        <v>28</v>
      </c>
      <c r="E507" s="11" t="s">
        <v>28</v>
      </c>
      <c r="F507" s="19" t="s">
        <v>28</v>
      </c>
      <c r="H507" s="19"/>
    </row>
    <row r="508" spans="1:8" ht="12.75">
      <c r="A508" s="19" t="s">
        <v>28</v>
      </c>
      <c r="B508" s="11" t="s">
        <v>28</v>
      </c>
      <c r="C508" s="19" t="s">
        <v>28</v>
      </c>
      <c r="D508" s="19" t="s">
        <v>28</v>
      </c>
      <c r="E508" s="11" t="s">
        <v>28</v>
      </c>
      <c r="F508" s="19" t="s">
        <v>28</v>
      </c>
      <c r="H508" s="19"/>
    </row>
    <row r="509" spans="1:8" ht="12.75">
      <c r="A509" s="19" t="s">
        <v>28</v>
      </c>
      <c r="B509" s="11" t="s">
        <v>28</v>
      </c>
      <c r="C509" s="19" t="s">
        <v>28</v>
      </c>
      <c r="D509" s="19" t="s">
        <v>28</v>
      </c>
      <c r="E509" s="11" t="s">
        <v>28</v>
      </c>
      <c r="F509" s="19" t="s">
        <v>28</v>
      </c>
      <c r="H509" s="19"/>
    </row>
    <row r="510" spans="1:8" ht="12.75">
      <c r="A510" s="19" t="s">
        <v>28</v>
      </c>
      <c r="B510" s="11" t="s">
        <v>28</v>
      </c>
      <c r="C510" s="19" t="s">
        <v>28</v>
      </c>
      <c r="D510" s="19" t="s">
        <v>28</v>
      </c>
      <c r="E510" s="11" t="s">
        <v>28</v>
      </c>
      <c r="F510" s="19" t="s">
        <v>28</v>
      </c>
      <c r="H510" s="19"/>
    </row>
    <row r="511" spans="1:8" ht="12.75">
      <c r="A511" s="19" t="s">
        <v>28</v>
      </c>
      <c r="B511" s="11" t="s">
        <v>28</v>
      </c>
      <c r="C511" s="19" t="s">
        <v>28</v>
      </c>
      <c r="D511" s="19" t="s">
        <v>28</v>
      </c>
      <c r="E511" s="11" t="s">
        <v>28</v>
      </c>
      <c r="F511" s="19" t="s">
        <v>28</v>
      </c>
      <c r="H511" s="19"/>
    </row>
    <row r="512" spans="1:8" ht="12.75">
      <c r="A512" s="19" t="s">
        <v>28</v>
      </c>
      <c r="B512" s="11" t="s">
        <v>28</v>
      </c>
      <c r="C512" s="19" t="s">
        <v>28</v>
      </c>
      <c r="D512" s="19" t="s">
        <v>28</v>
      </c>
      <c r="E512" s="11" t="s">
        <v>28</v>
      </c>
      <c r="F512" s="19" t="s">
        <v>28</v>
      </c>
      <c r="H512" s="19"/>
    </row>
    <row r="513" spans="1:8" ht="12.75">
      <c r="A513" s="19" t="s">
        <v>28</v>
      </c>
      <c r="B513" s="11" t="s">
        <v>28</v>
      </c>
      <c r="C513" s="19" t="s">
        <v>28</v>
      </c>
      <c r="D513" s="19" t="s">
        <v>28</v>
      </c>
      <c r="E513" s="11" t="s">
        <v>28</v>
      </c>
      <c r="F513" s="19" t="s">
        <v>28</v>
      </c>
      <c r="H513" s="19"/>
    </row>
    <row r="514" spans="1:8" ht="12.75">
      <c r="A514" s="19" t="s">
        <v>28</v>
      </c>
      <c r="B514" s="11" t="s">
        <v>28</v>
      </c>
      <c r="C514" s="19" t="s">
        <v>28</v>
      </c>
      <c r="D514" s="19" t="s">
        <v>28</v>
      </c>
      <c r="E514" s="11" t="s">
        <v>28</v>
      </c>
      <c r="F514" s="19" t="s">
        <v>28</v>
      </c>
      <c r="H514" s="19"/>
    </row>
    <row r="515" spans="1:8" ht="12.75">
      <c r="A515" s="19" t="s">
        <v>28</v>
      </c>
      <c r="B515" s="11" t="s">
        <v>28</v>
      </c>
      <c r="C515" s="19" t="s">
        <v>28</v>
      </c>
      <c r="D515" s="19" t="s">
        <v>28</v>
      </c>
      <c r="E515" s="11" t="s">
        <v>28</v>
      </c>
      <c r="F515" s="19" t="s">
        <v>28</v>
      </c>
      <c r="H515" s="19"/>
    </row>
    <row r="516" spans="1:8" ht="12.75">
      <c r="A516" s="19" t="s">
        <v>28</v>
      </c>
      <c r="B516" s="11" t="s">
        <v>28</v>
      </c>
      <c r="C516" s="19" t="s">
        <v>28</v>
      </c>
      <c r="D516" s="19" t="s">
        <v>28</v>
      </c>
      <c r="E516" s="11" t="s">
        <v>28</v>
      </c>
      <c r="F516" s="19" t="s">
        <v>28</v>
      </c>
      <c r="H516" s="19"/>
    </row>
    <row r="517" spans="1:8" ht="12.75">
      <c r="A517" s="19" t="s">
        <v>28</v>
      </c>
      <c r="B517" s="11" t="s">
        <v>28</v>
      </c>
      <c r="C517" s="19" t="s">
        <v>28</v>
      </c>
      <c r="D517" s="19" t="s">
        <v>28</v>
      </c>
      <c r="E517" s="11" t="s">
        <v>28</v>
      </c>
      <c r="F517" s="19" t="s">
        <v>28</v>
      </c>
      <c r="H517" s="19"/>
    </row>
    <row r="518" spans="1:8" ht="12.75">
      <c r="A518" s="19">
        <v>122</v>
      </c>
      <c r="B518" s="11">
        <v>84</v>
      </c>
      <c r="C518" s="19">
        <v>268</v>
      </c>
      <c r="D518" s="19">
        <v>43</v>
      </c>
      <c r="E518" s="11">
        <v>33</v>
      </c>
      <c r="F518" s="19">
        <v>91</v>
      </c>
      <c r="H518" s="19">
        <v>1906288</v>
      </c>
    </row>
    <row r="519" spans="1:8" ht="12.75">
      <c r="A519" s="19">
        <v>21</v>
      </c>
      <c r="B519" s="11">
        <v>19</v>
      </c>
      <c r="C519" s="19">
        <v>14</v>
      </c>
      <c r="D519" s="19">
        <v>12</v>
      </c>
      <c r="E519" s="11">
        <v>11</v>
      </c>
      <c r="F519" s="19">
        <v>9</v>
      </c>
      <c r="H519" s="19">
        <v>1910061</v>
      </c>
    </row>
    <row r="520" spans="1:8" ht="12.75">
      <c r="A520" s="19" t="s">
        <v>28</v>
      </c>
      <c r="B520" s="11" t="s">
        <v>28</v>
      </c>
      <c r="C520" s="19" t="s">
        <v>28</v>
      </c>
      <c r="D520" s="19" t="s">
        <v>28</v>
      </c>
      <c r="E520" s="11" t="s">
        <v>28</v>
      </c>
      <c r="F520" s="19" t="s">
        <v>28</v>
      </c>
      <c r="H520" s="19"/>
    </row>
    <row r="521" spans="1:8" ht="12.75">
      <c r="A521" s="19" t="s">
        <v>28</v>
      </c>
      <c r="B521" s="11" t="s">
        <v>28</v>
      </c>
      <c r="C521" s="19" t="s">
        <v>28</v>
      </c>
      <c r="D521" s="19" t="s">
        <v>28</v>
      </c>
      <c r="E521" s="11" t="s">
        <v>28</v>
      </c>
      <c r="F521" s="19" t="s">
        <v>28</v>
      </c>
      <c r="H521" s="19"/>
    </row>
    <row r="522" spans="1:8" ht="12.75">
      <c r="A522" s="19" t="s">
        <v>28</v>
      </c>
      <c r="B522" s="11" t="s">
        <v>28</v>
      </c>
      <c r="C522" s="19" t="s">
        <v>28</v>
      </c>
      <c r="D522" s="19" t="s">
        <v>28</v>
      </c>
      <c r="E522" s="11" t="s">
        <v>28</v>
      </c>
      <c r="F522" s="19" t="s">
        <v>28</v>
      </c>
      <c r="H522" s="19"/>
    </row>
    <row r="523" spans="1:8" ht="12.75">
      <c r="A523" s="19" t="s">
        <v>28</v>
      </c>
      <c r="B523" s="11" t="s">
        <v>28</v>
      </c>
      <c r="C523" s="19" t="s">
        <v>28</v>
      </c>
      <c r="D523" s="19" t="s">
        <v>28</v>
      </c>
      <c r="E523" s="11" t="s">
        <v>28</v>
      </c>
      <c r="F523" s="19" t="s">
        <v>28</v>
      </c>
      <c r="H523" s="19"/>
    </row>
    <row r="524" spans="1:8" ht="12.75">
      <c r="A524" s="19" t="s">
        <v>28</v>
      </c>
      <c r="B524" s="11" t="s">
        <v>28</v>
      </c>
      <c r="C524" s="19" t="s">
        <v>28</v>
      </c>
      <c r="D524" s="19" t="s">
        <v>28</v>
      </c>
      <c r="E524" s="11" t="s">
        <v>28</v>
      </c>
      <c r="F524" s="19" t="s">
        <v>28</v>
      </c>
      <c r="H524" s="19"/>
    </row>
    <row r="525" spans="1:8" ht="12.75">
      <c r="A525" s="19" t="s">
        <v>28</v>
      </c>
      <c r="B525" s="11" t="s">
        <v>28</v>
      </c>
      <c r="C525" s="19" t="s">
        <v>28</v>
      </c>
      <c r="D525" s="19" t="s">
        <v>28</v>
      </c>
      <c r="E525" s="11" t="s">
        <v>28</v>
      </c>
      <c r="F525" s="19" t="s">
        <v>28</v>
      </c>
      <c r="H525" s="19"/>
    </row>
    <row r="526" spans="1:8" ht="12.75">
      <c r="A526" s="19" t="s">
        <v>28</v>
      </c>
      <c r="B526" s="11" t="s">
        <v>28</v>
      </c>
      <c r="C526" s="19" t="s">
        <v>28</v>
      </c>
      <c r="D526" s="19" t="s">
        <v>28</v>
      </c>
      <c r="E526" s="11" t="s">
        <v>28</v>
      </c>
      <c r="F526" s="19" t="s">
        <v>28</v>
      </c>
      <c r="H526" s="19"/>
    </row>
    <row r="527" spans="1:8" ht="12.75">
      <c r="A527" s="19" t="s">
        <v>28</v>
      </c>
      <c r="B527" s="11" t="s">
        <v>28</v>
      </c>
      <c r="C527" s="19" t="s">
        <v>28</v>
      </c>
      <c r="D527" s="19" t="s">
        <v>28</v>
      </c>
      <c r="E527" s="11" t="s">
        <v>28</v>
      </c>
      <c r="F527" s="19" t="s">
        <v>28</v>
      </c>
      <c r="H527" s="19"/>
    </row>
    <row r="528" spans="1:8" ht="12.75">
      <c r="A528" s="19" t="s">
        <v>28</v>
      </c>
      <c r="B528" s="11" t="s">
        <v>28</v>
      </c>
      <c r="C528" s="19" t="s">
        <v>28</v>
      </c>
      <c r="D528" s="19" t="s">
        <v>28</v>
      </c>
      <c r="E528" s="11" t="s">
        <v>28</v>
      </c>
      <c r="F528" s="19" t="s">
        <v>28</v>
      </c>
      <c r="H528" s="19"/>
    </row>
    <row r="529" spans="1:8" ht="12.75">
      <c r="A529" s="19" t="s">
        <v>28</v>
      </c>
      <c r="B529" s="11" t="s">
        <v>28</v>
      </c>
      <c r="C529" s="19" t="s">
        <v>28</v>
      </c>
      <c r="D529" s="19" t="s">
        <v>28</v>
      </c>
      <c r="E529" s="11" t="s">
        <v>28</v>
      </c>
      <c r="F529" s="19" t="s">
        <v>28</v>
      </c>
      <c r="H529" s="19"/>
    </row>
    <row r="530" spans="1:8" ht="12.75">
      <c r="A530" s="19">
        <v>646</v>
      </c>
      <c r="B530" s="11">
        <v>774</v>
      </c>
      <c r="C530" s="19">
        <v>1350</v>
      </c>
      <c r="D530" s="19">
        <v>133</v>
      </c>
      <c r="E530" s="11">
        <v>160</v>
      </c>
      <c r="F530" s="19">
        <v>396</v>
      </c>
      <c r="H530" s="19">
        <v>1913979</v>
      </c>
    </row>
    <row r="531" spans="1:8" ht="12.75">
      <c r="A531" s="19" t="s">
        <v>28</v>
      </c>
      <c r="B531" s="11" t="s">
        <v>28</v>
      </c>
      <c r="C531" s="19" t="s">
        <v>28</v>
      </c>
      <c r="D531" s="19" t="s">
        <v>28</v>
      </c>
      <c r="E531" s="11" t="s">
        <v>28</v>
      </c>
      <c r="F531" s="19" t="s">
        <v>28</v>
      </c>
      <c r="H531" s="19"/>
    </row>
    <row r="532" spans="1:8" ht="12.75">
      <c r="A532" s="19" t="s">
        <v>28</v>
      </c>
      <c r="B532" s="11" t="s">
        <v>28</v>
      </c>
      <c r="C532" s="19" t="s">
        <v>28</v>
      </c>
      <c r="D532" s="19" t="s">
        <v>28</v>
      </c>
      <c r="E532" s="11" t="s">
        <v>28</v>
      </c>
      <c r="F532" s="19" t="s">
        <v>28</v>
      </c>
      <c r="H532" s="19"/>
    </row>
    <row r="533" spans="1:8" ht="12.75">
      <c r="A533" s="19" t="s">
        <v>28</v>
      </c>
      <c r="B533" s="11" t="s">
        <v>28</v>
      </c>
      <c r="C533" s="19" t="s">
        <v>28</v>
      </c>
      <c r="D533" s="19" t="s">
        <v>28</v>
      </c>
      <c r="E533" s="11" t="s">
        <v>28</v>
      </c>
      <c r="F533" s="19" t="s">
        <v>28</v>
      </c>
      <c r="H533" s="19"/>
    </row>
    <row r="534" spans="1:8" ht="12.75">
      <c r="A534" s="19" t="s">
        <v>28</v>
      </c>
      <c r="B534" s="11" t="s">
        <v>28</v>
      </c>
      <c r="C534" s="19" t="s">
        <v>28</v>
      </c>
      <c r="D534" s="19" t="s">
        <v>28</v>
      </c>
      <c r="E534" s="11" t="s">
        <v>28</v>
      </c>
      <c r="F534" s="19" t="s">
        <v>28</v>
      </c>
      <c r="H534" s="19"/>
    </row>
    <row r="535" spans="1:8" ht="12.75">
      <c r="A535" s="19" t="s">
        <v>28</v>
      </c>
      <c r="B535" s="11" t="s">
        <v>28</v>
      </c>
      <c r="C535" s="19" t="s">
        <v>28</v>
      </c>
      <c r="D535" s="19" t="s">
        <v>28</v>
      </c>
      <c r="E535" s="11" t="s">
        <v>28</v>
      </c>
      <c r="F535" s="19" t="s">
        <v>28</v>
      </c>
      <c r="H535" s="19"/>
    </row>
    <row r="536" spans="1:8" ht="12.75">
      <c r="A536" s="19">
        <v>221</v>
      </c>
      <c r="B536" s="11">
        <v>199</v>
      </c>
      <c r="C536" s="19">
        <v>158</v>
      </c>
      <c r="D536" s="19">
        <v>53</v>
      </c>
      <c r="E536" s="11">
        <v>44</v>
      </c>
      <c r="F536" s="19">
        <v>28</v>
      </c>
      <c r="H536" s="19">
        <v>1931333</v>
      </c>
    </row>
    <row r="537" spans="1:8" ht="12.75">
      <c r="A537" s="19" t="s">
        <v>28</v>
      </c>
      <c r="B537" s="11" t="s">
        <v>28</v>
      </c>
      <c r="C537" s="19" t="s">
        <v>28</v>
      </c>
      <c r="D537" s="19" t="s">
        <v>28</v>
      </c>
      <c r="E537" s="11" t="s">
        <v>28</v>
      </c>
      <c r="F537" s="19" t="s">
        <v>28</v>
      </c>
      <c r="H537" s="19"/>
    </row>
    <row r="538" spans="1:8" ht="12.75">
      <c r="A538" s="19" t="s">
        <v>28</v>
      </c>
      <c r="B538" s="11" t="s">
        <v>28</v>
      </c>
      <c r="C538" s="19" t="s">
        <v>28</v>
      </c>
      <c r="D538" s="19" t="s">
        <v>28</v>
      </c>
      <c r="E538" s="11" t="s">
        <v>28</v>
      </c>
      <c r="F538" s="19" t="s">
        <v>28</v>
      </c>
      <c r="H538" s="19"/>
    </row>
    <row r="539" spans="1:8" ht="12.75">
      <c r="A539" s="19" t="s">
        <v>28</v>
      </c>
      <c r="B539" s="11" t="s">
        <v>28</v>
      </c>
      <c r="C539" s="19" t="s">
        <v>28</v>
      </c>
      <c r="D539" s="19" t="s">
        <v>28</v>
      </c>
      <c r="E539" s="11" t="s">
        <v>28</v>
      </c>
      <c r="F539" s="19" t="s">
        <v>28</v>
      </c>
      <c r="H539" s="19"/>
    </row>
    <row r="540" spans="1:8" ht="12.75">
      <c r="A540" s="19" t="s">
        <v>28</v>
      </c>
      <c r="B540" s="11" t="s">
        <v>28</v>
      </c>
      <c r="C540" s="19" t="s">
        <v>28</v>
      </c>
      <c r="D540" s="19" t="s">
        <v>28</v>
      </c>
      <c r="E540" s="11" t="s">
        <v>28</v>
      </c>
      <c r="F540" s="19" t="s">
        <v>28</v>
      </c>
      <c r="H540" s="19"/>
    </row>
    <row r="541" spans="1:8" ht="12.75">
      <c r="A541" s="19" t="s">
        <v>28</v>
      </c>
      <c r="B541" s="11" t="s">
        <v>28</v>
      </c>
      <c r="C541" s="19" t="s">
        <v>28</v>
      </c>
      <c r="D541" s="19" t="s">
        <v>28</v>
      </c>
      <c r="E541" s="11" t="s">
        <v>28</v>
      </c>
      <c r="F541" s="19" t="s">
        <v>28</v>
      </c>
      <c r="H541" s="19"/>
    </row>
    <row r="542" spans="1:8" ht="12.75">
      <c r="A542" s="19" t="s">
        <v>28</v>
      </c>
      <c r="B542" s="11" t="s">
        <v>28</v>
      </c>
      <c r="C542" s="19" t="s">
        <v>28</v>
      </c>
      <c r="D542" s="19" t="s">
        <v>28</v>
      </c>
      <c r="E542" s="11" t="s">
        <v>28</v>
      </c>
      <c r="F542" s="19" t="s">
        <v>28</v>
      </c>
      <c r="H542" s="19"/>
    </row>
    <row r="543" spans="1:8" ht="12.75">
      <c r="A543" s="19" t="s">
        <v>28</v>
      </c>
      <c r="B543" s="11" t="s">
        <v>28</v>
      </c>
      <c r="C543" s="19" t="s">
        <v>28</v>
      </c>
      <c r="D543" s="19" t="s">
        <v>28</v>
      </c>
      <c r="E543" s="11" t="s">
        <v>28</v>
      </c>
      <c r="F543" s="19" t="s">
        <v>28</v>
      </c>
      <c r="H543" s="19"/>
    </row>
    <row r="544" spans="1:8" ht="12.75">
      <c r="A544" s="19" t="s">
        <v>28</v>
      </c>
      <c r="B544" s="11" t="s">
        <v>28</v>
      </c>
      <c r="C544" s="19" t="s">
        <v>28</v>
      </c>
      <c r="D544" s="19" t="s">
        <v>28</v>
      </c>
      <c r="E544" s="11" t="s">
        <v>28</v>
      </c>
      <c r="F544" s="19" t="s">
        <v>28</v>
      </c>
      <c r="H544" s="19"/>
    </row>
    <row r="545" spans="1:8" ht="12.75">
      <c r="A545" s="19" t="s">
        <v>28</v>
      </c>
      <c r="B545" s="11" t="s">
        <v>28</v>
      </c>
      <c r="C545" s="19" t="s">
        <v>28</v>
      </c>
      <c r="D545" s="19" t="s">
        <v>28</v>
      </c>
      <c r="E545" s="11" t="s">
        <v>28</v>
      </c>
      <c r="F545" s="19" t="s">
        <v>28</v>
      </c>
      <c r="H545" s="19"/>
    </row>
    <row r="546" spans="1:8" ht="12.75">
      <c r="A546" s="19" t="s">
        <v>28</v>
      </c>
      <c r="B546" s="11" t="s">
        <v>28</v>
      </c>
      <c r="C546" s="19" t="s">
        <v>28</v>
      </c>
      <c r="D546" s="19" t="s">
        <v>28</v>
      </c>
      <c r="E546" s="11" t="s">
        <v>28</v>
      </c>
      <c r="F546" s="19" t="s">
        <v>28</v>
      </c>
      <c r="H546" s="19"/>
    </row>
    <row r="547" spans="1:8" ht="12.75">
      <c r="A547" s="19" t="s">
        <v>28</v>
      </c>
      <c r="B547" s="11" t="s">
        <v>28</v>
      </c>
      <c r="C547" s="19" t="s">
        <v>28</v>
      </c>
      <c r="D547" s="19" t="s">
        <v>28</v>
      </c>
      <c r="E547" s="11" t="s">
        <v>28</v>
      </c>
      <c r="F547" s="19" t="s">
        <v>28</v>
      </c>
      <c r="H547" s="19"/>
    </row>
    <row r="548" spans="1:8" ht="12.75">
      <c r="A548" s="19" t="s">
        <v>28</v>
      </c>
      <c r="B548" s="11" t="s">
        <v>28</v>
      </c>
      <c r="C548" s="19" t="s">
        <v>28</v>
      </c>
      <c r="D548" s="19" t="s">
        <v>28</v>
      </c>
      <c r="E548" s="11" t="s">
        <v>28</v>
      </c>
      <c r="F548" s="19" t="s">
        <v>28</v>
      </c>
      <c r="H548" s="19"/>
    </row>
    <row r="549" spans="1:8" ht="12.75">
      <c r="A549" s="19" t="s">
        <v>28</v>
      </c>
      <c r="B549" s="11" t="s">
        <v>28</v>
      </c>
      <c r="C549" s="19" t="s">
        <v>28</v>
      </c>
      <c r="D549" s="19" t="s">
        <v>28</v>
      </c>
      <c r="E549" s="11" t="s">
        <v>28</v>
      </c>
      <c r="F549" s="19" t="s">
        <v>28</v>
      </c>
      <c r="H549" s="19"/>
    </row>
    <row r="550" spans="1:8" ht="12.75">
      <c r="A550" s="19" t="s">
        <v>28</v>
      </c>
      <c r="B550" s="11" t="s">
        <v>28</v>
      </c>
      <c r="C550" s="19" t="s">
        <v>28</v>
      </c>
      <c r="D550" s="19" t="s">
        <v>28</v>
      </c>
      <c r="E550" s="11" t="s">
        <v>28</v>
      </c>
      <c r="F550" s="19" t="s">
        <v>28</v>
      </c>
      <c r="H550" s="19"/>
    </row>
    <row r="551" spans="1:8" ht="12.75">
      <c r="A551" s="19" t="s">
        <v>28</v>
      </c>
      <c r="B551" s="11" t="s">
        <v>28</v>
      </c>
      <c r="C551" s="19" t="s">
        <v>28</v>
      </c>
      <c r="D551" s="19" t="s">
        <v>28</v>
      </c>
      <c r="E551" s="11" t="s">
        <v>28</v>
      </c>
      <c r="F551" s="19" t="s">
        <v>28</v>
      </c>
      <c r="H551" s="19"/>
    </row>
    <row r="552" spans="1:8" ht="12.75">
      <c r="A552" s="19" t="s">
        <v>28</v>
      </c>
      <c r="B552" s="11" t="s">
        <v>28</v>
      </c>
      <c r="C552" s="19" t="s">
        <v>28</v>
      </c>
      <c r="D552" s="19" t="s">
        <v>28</v>
      </c>
      <c r="E552" s="11" t="s">
        <v>28</v>
      </c>
      <c r="F552" s="19" t="s">
        <v>28</v>
      </c>
      <c r="H552" s="19"/>
    </row>
    <row r="553" spans="1:8" ht="12.75">
      <c r="A553" s="19">
        <v>12</v>
      </c>
      <c r="B553" s="11">
        <v>12</v>
      </c>
      <c r="C553" s="19">
        <v>9</v>
      </c>
      <c r="D553" s="19">
        <v>5</v>
      </c>
      <c r="E553" s="11">
        <v>5</v>
      </c>
      <c r="F553" s="19">
        <v>3</v>
      </c>
      <c r="H553" s="19">
        <v>1942313</v>
      </c>
    </row>
    <row r="554" spans="1:8" ht="12.75">
      <c r="A554" s="19" t="s">
        <v>28</v>
      </c>
      <c r="B554" s="11" t="s">
        <v>28</v>
      </c>
      <c r="C554" s="19" t="s">
        <v>28</v>
      </c>
      <c r="D554" s="19" t="s">
        <v>28</v>
      </c>
      <c r="E554" s="11" t="s">
        <v>28</v>
      </c>
      <c r="F554" s="19" t="s">
        <v>28</v>
      </c>
      <c r="H554" s="19"/>
    </row>
    <row r="555" spans="1:8" ht="12.75">
      <c r="A555" s="19" t="s">
        <v>28</v>
      </c>
      <c r="B555" s="11" t="s">
        <v>28</v>
      </c>
      <c r="C555" s="19" t="s">
        <v>28</v>
      </c>
      <c r="D555" s="19" t="s">
        <v>28</v>
      </c>
      <c r="E555" s="11" t="s">
        <v>28</v>
      </c>
      <c r="F555" s="19" t="s">
        <v>28</v>
      </c>
      <c r="H555" s="19"/>
    </row>
    <row r="556" spans="1:8" ht="12.75">
      <c r="A556" s="19" t="s">
        <v>28</v>
      </c>
      <c r="B556" s="11" t="s">
        <v>28</v>
      </c>
      <c r="C556" s="19" t="s">
        <v>28</v>
      </c>
      <c r="D556" s="19" t="s">
        <v>28</v>
      </c>
      <c r="E556" s="11" t="s">
        <v>28</v>
      </c>
      <c r="F556" s="19" t="s">
        <v>28</v>
      </c>
      <c r="H556" s="19"/>
    </row>
    <row r="557" spans="1:8" ht="12.75">
      <c r="A557" s="19" t="s">
        <v>28</v>
      </c>
      <c r="B557" s="11" t="s">
        <v>28</v>
      </c>
      <c r="C557" s="19" t="s">
        <v>28</v>
      </c>
      <c r="D557" s="19" t="s">
        <v>28</v>
      </c>
      <c r="E557" s="11" t="s">
        <v>28</v>
      </c>
      <c r="F557" s="19" t="s">
        <v>28</v>
      </c>
      <c r="H557" s="19"/>
    </row>
    <row r="558" spans="1:8" ht="12.75">
      <c r="A558" s="19" t="s">
        <v>28</v>
      </c>
      <c r="B558" s="11" t="s">
        <v>28</v>
      </c>
      <c r="C558" s="19" t="s">
        <v>28</v>
      </c>
      <c r="D558" s="19" t="s">
        <v>28</v>
      </c>
      <c r="E558" s="11" t="s">
        <v>28</v>
      </c>
      <c r="F558" s="19" t="s">
        <v>28</v>
      </c>
      <c r="H558" s="19"/>
    </row>
    <row r="559" spans="1:8" ht="12.75">
      <c r="A559" s="19" t="s">
        <v>28</v>
      </c>
      <c r="B559" s="11" t="s">
        <v>28</v>
      </c>
      <c r="C559" s="19" t="s">
        <v>28</v>
      </c>
      <c r="D559" s="19" t="s">
        <v>28</v>
      </c>
      <c r="E559" s="11" t="s">
        <v>28</v>
      </c>
      <c r="F559" s="19" t="s">
        <v>28</v>
      </c>
      <c r="H559" s="19"/>
    </row>
    <row r="560" spans="1:8" ht="12.75">
      <c r="A560" s="19" t="s">
        <v>28</v>
      </c>
      <c r="B560" s="11" t="s">
        <v>28</v>
      </c>
      <c r="C560" s="19" t="s">
        <v>28</v>
      </c>
      <c r="D560" s="19" t="s">
        <v>28</v>
      </c>
      <c r="E560" s="11" t="s">
        <v>28</v>
      </c>
      <c r="F560" s="19" t="s">
        <v>28</v>
      </c>
      <c r="H560" s="19"/>
    </row>
    <row r="561" spans="1:8" ht="12.75">
      <c r="A561" s="19" t="s">
        <v>28</v>
      </c>
      <c r="B561" s="11" t="s">
        <v>28</v>
      </c>
      <c r="C561" s="19" t="s">
        <v>28</v>
      </c>
      <c r="D561" s="19" t="s">
        <v>28</v>
      </c>
      <c r="E561" s="11" t="s">
        <v>28</v>
      </c>
      <c r="F561" s="19" t="s">
        <v>28</v>
      </c>
      <c r="H561" s="19"/>
    </row>
    <row r="562" spans="1:8" ht="12.75">
      <c r="A562" s="19" t="s">
        <v>28</v>
      </c>
      <c r="B562" s="11" t="s">
        <v>28</v>
      </c>
      <c r="C562" s="19" t="s">
        <v>28</v>
      </c>
      <c r="D562" s="19" t="s">
        <v>28</v>
      </c>
      <c r="E562" s="11" t="s">
        <v>28</v>
      </c>
      <c r="F562" s="19" t="s">
        <v>28</v>
      </c>
      <c r="H562" s="19"/>
    </row>
    <row r="563" spans="1:8" ht="12.75">
      <c r="A563" s="19" t="s">
        <v>28</v>
      </c>
      <c r="B563" s="11" t="s">
        <v>28</v>
      </c>
      <c r="C563" s="19" t="s">
        <v>28</v>
      </c>
      <c r="D563" s="19" t="s">
        <v>28</v>
      </c>
      <c r="E563" s="11" t="s">
        <v>28</v>
      </c>
      <c r="F563" s="19" t="s">
        <v>28</v>
      </c>
      <c r="H563" s="19"/>
    </row>
    <row r="564" spans="1:8" ht="12.75">
      <c r="A564" s="19">
        <v>77</v>
      </c>
      <c r="B564" s="11">
        <v>83</v>
      </c>
      <c r="C564" s="19">
        <v>52</v>
      </c>
      <c r="D564" s="19">
        <v>7</v>
      </c>
      <c r="E564" s="11">
        <v>10</v>
      </c>
      <c r="F564" s="19">
        <v>8</v>
      </c>
      <c r="H564" s="19">
        <v>1965114</v>
      </c>
    </row>
    <row r="565" spans="1:8" ht="12.75">
      <c r="A565" s="19" t="s">
        <v>28</v>
      </c>
      <c r="B565" s="11" t="s">
        <v>28</v>
      </c>
      <c r="C565" s="19" t="s">
        <v>28</v>
      </c>
      <c r="D565" s="19" t="s">
        <v>28</v>
      </c>
      <c r="E565" s="11" t="s">
        <v>28</v>
      </c>
      <c r="F565" s="19" t="s">
        <v>28</v>
      </c>
      <c r="H565" s="19"/>
    </row>
    <row r="566" spans="1:8" ht="12.75">
      <c r="A566" s="19">
        <v>49</v>
      </c>
      <c r="B566" s="11">
        <v>46</v>
      </c>
      <c r="C566" s="19">
        <v>24</v>
      </c>
      <c r="D566" s="19">
        <v>21</v>
      </c>
      <c r="E566" s="11">
        <v>20</v>
      </c>
      <c r="F566" s="19">
        <v>12</v>
      </c>
      <c r="H566" s="19">
        <v>1984000</v>
      </c>
    </row>
    <row r="567" spans="1:8" ht="12.75">
      <c r="A567" s="19">
        <v>3</v>
      </c>
      <c r="B567" s="11">
        <v>3</v>
      </c>
      <c r="C567" s="19">
        <v>3</v>
      </c>
      <c r="D567" s="19">
        <v>2</v>
      </c>
      <c r="E567" s="11">
        <v>2</v>
      </c>
      <c r="F567" s="19">
        <v>2</v>
      </c>
      <c r="H567" s="19">
        <v>1984974</v>
      </c>
    </row>
    <row r="568" spans="1:8" ht="12.75">
      <c r="A568" s="19" t="s">
        <v>28</v>
      </c>
      <c r="B568" s="11" t="s">
        <v>28</v>
      </c>
      <c r="C568" s="19" t="s">
        <v>28</v>
      </c>
      <c r="D568" s="19" t="s">
        <v>28</v>
      </c>
      <c r="E568" s="11" t="s">
        <v>28</v>
      </c>
      <c r="F568" s="19" t="s">
        <v>28</v>
      </c>
      <c r="H568" s="19"/>
    </row>
    <row r="569" spans="1:8" ht="12.75">
      <c r="A569" s="19" t="s">
        <v>28</v>
      </c>
      <c r="B569" s="11" t="s">
        <v>28</v>
      </c>
      <c r="C569" s="19" t="s">
        <v>28</v>
      </c>
      <c r="D569" s="19" t="s">
        <v>28</v>
      </c>
      <c r="E569" s="11" t="s">
        <v>28</v>
      </c>
      <c r="F569" s="19" t="s">
        <v>28</v>
      </c>
      <c r="H569" s="19"/>
    </row>
    <row r="570" spans="1:8" ht="12.75">
      <c r="A570" s="19" t="s">
        <v>28</v>
      </c>
      <c r="B570" s="11" t="s">
        <v>28</v>
      </c>
      <c r="C570" s="19" t="s">
        <v>28</v>
      </c>
      <c r="D570" s="19" t="s">
        <v>28</v>
      </c>
      <c r="E570" s="11" t="s">
        <v>28</v>
      </c>
      <c r="F570" s="19" t="s">
        <v>28</v>
      </c>
      <c r="H570" s="19"/>
    </row>
    <row r="571" spans="1:8" ht="12.75">
      <c r="A571" s="19" t="s">
        <v>28</v>
      </c>
      <c r="B571" s="11" t="s">
        <v>28</v>
      </c>
      <c r="C571" s="19" t="s">
        <v>28</v>
      </c>
      <c r="D571" s="19" t="s">
        <v>28</v>
      </c>
      <c r="E571" s="11" t="s">
        <v>28</v>
      </c>
      <c r="F571" s="19" t="s">
        <v>28</v>
      </c>
      <c r="H571" s="19"/>
    </row>
    <row r="572" spans="1:8" ht="12.75">
      <c r="A572" s="19" t="s">
        <v>28</v>
      </c>
      <c r="B572" s="11" t="s">
        <v>28</v>
      </c>
      <c r="C572" s="19" t="s">
        <v>28</v>
      </c>
      <c r="D572" s="19" t="s">
        <v>28</v>
      </c>
      <c r="E572" s="11" t="s">
        <v>28</v>
      </c>
      <c r="F572" s="19" t="s">
        <v>28</v>
      </c>
      <c r="H572" s="19"/>
    </row>
    <row r="573" spans="1:8" ht="12.75">
      <c r="A573" s="19" t="s">
        <v>28</v>
      </c>
      <c r="B573" s="11" t="s">
        <v>28</v>
      </c>
      <c r="C573" s="19" t="s">
        <v>28</v>
      </c>
      <c r="D573" s="19" t="s">
        <v>28</v>
      </c>
      <c r="E573" s="11" t="s">
        <v>28</v>
      </c>
      <c r="F573" s="19" t="s">
        <v>28</v>
      </c>
      <c r="H573" s="19"/>
    </row>
    <row r="574" spans="1:8" ht="12.75">
      <c r="A574" s="19" t="s">
        <v>28</v>
      </c>
      <c r="B574" s="11" t="s">
        <v>28</v>
      </c>
      <c r="C574" s="19" t="s">
        <v>28</v>
      </c>
      <c r="D574" s="19" t="s">
        <v>28</v>
      </c>
      <c r="E574" s="11" t="s">
        <v>28</v>
      </c>
      <c r="F574" s="19" t="s">
        <v>28</v>
      </c>
      <c r="H574" s="19"/>
    </row>
    <row r="575" spans="1:8" ht="12.75">
      <c r="A575" s="19">
        <v>9</v>
      </c>
      <c r="B575" s="11">
        <v>11</v>
      </c>
      <c r="C575" s="19">
        <v>2</v>
      </c>
      <c r="D575" s="19">
        <v>4</v>
      </c>
      <c r="E575" s="11">
        <v>5</v>
      </c>
      <c r="F575" s="19">
        <v>1</v>
      </c>
      <c r="H575" s="19">
        <v>2015210</v>
      </c>
    </row>
    <row r="576" spans="1:8" ht="12.75">
      <c r="A576" s="19" t="s">
        <v>28</v>
      </c>
      <c r="B576" s="11" t="s">
        <v>28</v>
      </c>
      <c r="C576" s="19" t="s">
        <v>28</v>
      </c>
      <c r="D576" s="19" t="s">
        <v>28</v>
      </c>
      <c r="E576" s="11" t="s">
        <v>28</v>
      </c>
      <c r="F576" s="19" t="s">
        <v>28</v>
      </c>
      <c r="H576" s="19"/>
    </row>
    <row r="577" spans="1:8" ht="12.75">
      <c r="A577" s="19">
        <v>1190</v>
      </c>
      <c r="B577" s="11">
        <v>1359</v>
      </c>
      <c r="C577" s="19">
        <v>408</v>
      </c>
      <c r="D577" s="19">
        <v>176</v>
      </c>
      <c r="E577" s="11">
        <v>185</v>
      </c>
      <c r="F577" s="19">
        <v>69</v>
      </c>
      <c r="H577" s="19">
        <v>2017514</v>
      </c>
    </row>
    <row r="578" spans="1:8" ht="12.75">
      <c r="A578" s="19" t="s">
        <v>28</v>
      </c>
      <c r="B578" s="11" t="s">
        <v>28</v>
      </c>
      <c r="C578" s="19" t="s">
        <v>28</v>
      </c>
      <c r="D578" s="19" t="s">
        <v>28</v>
      </c>
      <c r="E578" s="11" t="s">
        <v>28</v>
      </c>
      <c r="F578" s="19" t="s">
        <v>28</v>
      </c>
      <c r="H578" s="19"/>
    </row>
    <row r="579" spans="1:8" ht="12.75">
      <c r="A579" s="19" t="s">
        <v>28</v>
      </c>
      <c r="B579" s="11" t="s">
        <v>28</v>
      </c>
      <c r="C579" s="19" t="s">
        <v>28</v>
      </c>
      <c r="D579" s="19" t="s">
        <v>28</v>
      </c>
      <c r="E579" s="11" t="s">
        <v>28</v>
      </c>
      <c r="F579" s="19" t="s">
        <v>28</v>
      </c>
      <c r="H579" s="19"/>
    </row>
    <row r="580" spans="1:8" ht="12.75">
      <c r="A580" s="19" t="s">
        <v>28</v>
      </c>
      <c r="B580" s="11" t="s">
        <v>28</v>
      </c>
      <c r="C580" s="19" t="s">
        <v>28</v>
      </c>
      <c r="D580" s="19" t="s">
        <v>28</v>
      </c>
      <c r="E580" s="11" t="s">
        <v>28</v>
      </c>
      <c r="F580" s="19" t="s">
        <v>28</v>
      </c>
      <c r="H580" s="19"/>
    </row>
    <row r="581" spans="1:8" ht="12.75">
      <c r="A581" s="19" t="s">
        <v>28</v>
      </c>
      <c r="B581" s="11" t="s">
        <v>28</v>
      </c>
      <c r="C581" s="19" t="s">
        <v>28</v>
      </c>
      <c r="D581" s="19" t="s">
        <v>28</v>
      </c>
      <c r="E581" s="11" t="s">
        <v>28</v>
      </c>
      <c r="F581" s="19" t="s">
        <v>28</v>
      </c>
      <c r="H581" s="19"/>
    </row>
    <row r="582" spans="1:8" ht="12.75">
      <c r="A582" s="19" t="s">
        <v>28</v>
      </c>
      <c r="B582" s="11" t="s">
        <v>28</v>
      </c>
      <c r="C582" s="19" t="s">
        <v>28</v>
      </c>
      <c r="D582" s="19" t="s">
        <v>28</v>
      </c>
      <c r="E582" s="11" t="s">
        <v>28</v>
      </c>
      <c r="F582" s="19" t="s">
        <v>28</v>
      </c>
      <c r="H582" s="19"/>
    </row>
    <row r="583" spans="1:8" ht="12.75">
      <c r="A583" s="19" t="s">
        <v>28</v>
      </c>
      <c r="B583" s="11" t="s">
        <v>28</v>
      </c>
      <c r="C583" s="19" t="s">
        <v>28</v>
      </c>
      <c r="D583" s="19" t="s">
        <v>28</v>
      </c>
      <c r="E583" s="11" t="s">
        <v>28</v>
      </c>
      <c r="F583" s="19" t="s">
        <v>28</v>
      </c>
      <c r="H583" s="19"/>
    </row>
    <row r="584" spans="1:8" ht="12.75">
      <c r="A584" s="19" t="s">
        <v>28</v>
      </c>
      <c r="B584" s="11" t="s">
        <v>28</v>
      </c>
      <c r="C584" s="19" t="s">
        <v>28</v>
      </c>
      <c r="D584" s="19" t="s">
        <v>28</v>
      </c>
      <c r="E584" s="11" t="s">
        <v>28</v>
      </c>
      <c r="F584" s="19" t="s">
        <v>28</v>
      </c>
      <c r="H584" s="19"/>
    </row>
    <row r="585" spans="1:8" ht="12.75">
      <c r="A585" s="19" t="s">
        <v>28</v>
      </c>
      <c r="B585" s="11" t="s">
        <v>28</v>
      </c>
      <c r="C585" s="19" t="s">
        <v>28</v>
      </c>
      <c r="D585" s="19" t="s">
        <v>28</v>
      </c>
      <c r="E585" s="11" t="s">
        <v>28</v>
      </c>
      <c r="F585" s="19" t="s">
        <v>28</v>
      </c>
      <c r="H585" s="19"/>
    </row>
    <row r="586" spans="1:8" ht="12.75">
      <c r="A586" s="19" t="s">
        <v>28</v>
      </c>
      <c r="B586" s="11" t="s">
        <v>28</v>
      </c>
      <c r="C586" s="19" t="s">
        <v>28</v>
      </c>
      <c r="D586" s="19" t="s">
        <v>28</v>
      </c>
      <c r="E586" s="11" t="s">
        <v>28</v>
      </c>
      <c r="F586" s="19" t="s">
        <v>28</v>
      </c>
      <c r="H586" s="19"/>
    </row>
    <row r="587" spans="1:8" ht="12.75">
      <c r="A587" s="19" t="s">
        <v>28</v>
      </c>
      <c r="B587" s="11" t="s">
        <v>28</v>
      </c>
      <c r="C587" s="19" t="s">
        <v>28</v>
      </c>
      <c r="D587" s="19" t="s">
        <v>28</v>
      </c>
      <c r="E587" s="11" t="s">
        <v>28</v>
      </c>
      <c r="F587" s="19" t="s">
        <v>28</v>
      </c>
      <c r="H587" s="19"/>
    </row>
    <row r="588" spans="1:8" ht="12.75">
      <c r="A588" s="19" t="s">
        <v>28</v>
      </c>
      <c r="B588" s="11" t="s">
        <v>28</v>
      </c>
      <c r="C588" s="19" t="s">
        <v>28</v>
      </c>
      <c r="D588" s="19" t="s">
        <v>28</v>
      </c>
      <c r="E588" s="11" t="s">
        <v>28</v>
      </c>
      <c r="F588" s="19" t="s">
        <v>28</v>
      </c>
      <c r="H588" s="19"/>
    </row>
    <row r="589" spans="1:8" ht="12.75">
      <c r="A589" s="19">
        <v>3</v>
      </c>
      <c r="B589" s="11">
        <v>3</v>
      </c>
      <c r="C589" s="19">
        <v>4</v>
      </c>
      <c r="D589" s="19">
        <v>3</v>
      </c>
      <c r="E589" s="11">
        <v>3</v>
      </c>
      <c r="F589" s="19">
        <v>4</v>
      </c>
      <c r="H589" s="19">
        <v>2069249</v>
      </c>
    </row>
    <row r="590" spans="1:8" ht="12.75">
      <c r="A590" s="19" t="s">
        <v>28</v>
      </c>
      <c r="B590" s="11" t="s">
        <v>28</v>
      </c>
      <c r="C590" s="19" t="s">
        <v>28</v>
      </c>
      <c r="D590" s="19" t="s">
        <v>28</v>
      </c>
      <c r="E590" s="11" t="s">
        <v>28</v>
      </c>
      <c r="F590" s="19" t="s">
        <v>28</v>
      </c>
      <c r="H590" s="19"/>
    </row>
    <row r="591" spans="1:8" ht="12.75">
      <c r="A591" s="19" t="s">
        <v>28</v>
      </c>
      <c r="B591" s="11" t="s">
        <v>28</v>
      </c>
      <c r="C591" s="19" t="s">
        <v>28</v>
      </c>
      <c r="D591" s="19" t="s">
        <v>28</v>
      </c>
      <c r="E591" s="11" t="s">
        <v>28</v>
      </c>
      <c r="F591" s="19" t="s">
        <v>28</v>
      </c>
      <c r="H591" s="19"/>
    </row>
    <row r="592" spans="1:8" ht="12.75">
      <c r="A592" s="19" t="s">
        <v>28</v>
      </c>
      <c r="B592" s="11" t="s">
        <v>28</v>
      </c>
      <c r="C592" s="19" t="s">
        <v>28</v>
      </c>
      <c r="D592" s="19" t="s">
        <v>28</v>
      </c>
      <c r="E592" s="11" t="s">
        <v>28</v>
      </c>
      <c r="F592" s="19" t="s">
        <v>28</v>
      </c>
      <c r="H592" s="19"/>
    </row>
    <row r="593" spans="1:8" ht="12.75">
      <c r="A593" s="19" t="s">
        <v>28</v>
      </c>
      <c r="B593" s="11" t="s">
        <v>28</v>
      </c>
      <c r="C593" s="19" t="s">
        <v>28</v>
      </c>
      <c r="D593" s="19" t="s">
        <v>28</v>
      </c>
      <c r="E593" s="11" t="s">
        <v>28</v>
      </c>
      <c r="F593" s="19" t="s">
        <v>28</v>
      </c>
      <c r="H593" s="19"/>
    </row>
    <row r="594" spans="1:8" ht="12.75">
      <c r="A594" s="19" t="s">
        <v>28</v>
      </c>
      <c r="B594" s="11" t="s">
        <v>28</v>
      </c>
      <c r="C594" s="19" t="s">
        <v>28</v>
      </c>
      <c r="D594" s="19" t="s">
        <v>28</v>
      </c>
      <c r="E594" s="11" t="s">
        <v>28</v>
      </c>
      <c r="F594" s="19" t="s">
        <v>28</v>
      </c>
      <c r="H594" s="19"/>
    </row>
    <row r="595" spans="1:8" ht="12.75">
      <c r="A595" s="19" t="s">
        <v>28</v>
      </c>
      <c r="B595" s="11" t="s">
        <v>28</v>
      </c>
      <c r="C595" s="19" t="s">
        <v>28</v>
      </c>
      <c r="D595" s="19" t="s">
        <v>28</v>
      </c>
      <c r="E595" s="11" t="s">
        <v>28</v>
      </c>
      <c r="F595" s="19" t="s">
        <v>28</v>
      </c>
      <c r="H595" s="19"/>
    </row>
    <row r="596" spans="1:8" ht="12.75">
      <c r="A596" s="19" t="s">
        <v>28</v>
      </c>
      <c r="B596" s="11" t="s">
        <v>28</v>
      </c>
      <c r="C596" s="19" t="s">
        <v>28</v>
      </c>
      <c r="D596" s="19" t="s">
        <v>28</v>
      </c>
      <c r="E596" s="11" t="s">
        <v>28</v>
      </c>
      <c r="F596" s="19" t="s">
        <v>28</v>
      </c>
      <c r="H596" s="19"/>
    </row>
    <row r="597" spans="1:8" ht="12.75">
      <c r="A597" s="19" t="s">
        <v>28</v>
      </c>
      <c r="B597" s="11" t="s">
        <v>28</v>
      </c>
      <c r="C597" s="19" t="s">
        <v>28</v>
      </c>
      <c r="D597" s="19" t="s">
        <v>28</v>
      </c>
      <c r="E597" s="11" t="s">
        <v>28</v>
      </c>
      <c r="F597" s="19" t="s">
        <v>28</v>
      </c>
      <c r="H597" s="19"/>
    </row>
    <row r="598" spans="1:8" ht="12.75">
      <c r="A598" s="19" t="s">
        <v>28</v>
      </c>
      <c r="B598" s="11" t="s">
        <v>28</v>
      </c>
      <c r="C598" s="19" t="s">
        <v>28</v>
      </c>
      <c r="D598" s="19" t="s">
        <v>28</v>
      </c>
      <c r="E598" s="11" t="s">
        <v>28</v>
      </c>
      <c r="F598" s="19" t="s">
        <v>28</v>
      </c>
      <c r="H598" s="19"/>
    </row>
    <row r="599" spans="1:8" ht="12.75">
      <c r="A599" s="19">
        <v>2</v>
      </c>
      <c r="B599" s="11">
        <v>2</v>
      </c>
      <c r="C599" s="19">
        <v>9</v>
      </c>
      <c r="D599" s="19">
        <v>2</v>
      </c>
      <c r="E599" s="11">
        <v>2</v>
      </c>
      <c r="F599" s="19">
        <v>5</v>
      </c>
      <c r="H599" s="19">
        <v>2089713</v>
      </c>
    </row>
    <row r="600" spans="1:8" ht="12.75">
      <c r="A600" s="19">
        <v>1</v>
      </c>
      <c r="B600" s="11">
        <v>1</v>
      </c>
      <c r="C600" s="19">
        <v>1</v>
      </c>
      <c r="D600" s="19">
        <v>1</v>
      </c>
      <c r="E600" s="11">
        <v>1</v>
      </c>
      <c r="F600" s="19">
        <v>1</v>
      </c>
      <c r="H600" s="19">
        <v>2091052</v>
      </c>
    </row>
    <row r="601" spans="1:8" ht="12.75">
      <c r="A601" s="19" t="s">
        <v>28</v>
      </c>
      <c r="B601" s="11" t="s">
        <v>28</v>
      </c>
      <c r="C601" s="19" t="s">
        <v>28</v>
      </c>
      <c r="D601" s="19" t="s">
        <v>28</v>
      </c>
      <c r="E601" s="11" t="s">
        <v>28</v>
      </c>
      <c r="F601" s="19" t="s">
        <v>28</v>
      </c>
      <c r="H601" s="19"/>
    </row>
    <row r="602" spans="1:8" ht="12.75">
      <c r="A602" s="19" t="s">
        <v>28</v>
      </c>
      <c r="B602" s="11" t="s">
        <v>28</v>
      </c>
      <c r="C602" s="19" t="s">
        <v>28</v>
      </c>
      <c r="D602" s="19" t="s">
        <v>28</v>
      </c>
      <c r="E602" s="11" t="s">
        <v>28</v>
      </c>
      <c r="F602" s="19" t="s">
        <v>28</v>
      </c>
      <c r="H602" s="19"/>
    </row>
    <row r="603" spans="1:8" ht="12.75">
      <c r="A603" s="19" t="s">
        <v>28</v>
      </c>
      <c r="B603" s="11" t="s">
        <v>28</v>
      </c>
      <c r="C603" s="19" t="s">
        <v>28</v>
      </c>
      <c r="D603" s="19" t="s">
        <v>28</v>
      </c>
      <c r="E603" s="11" t="s">
        <v>28</v>
      </c>
      <c r="F603" s="19" t="s">
        <v>28</v>
      </c>
      <c r="H603" s="19"/>
    </row>
    <row r="604" spans="1:8" ht="12.75">
      <c r="A604" s="19" t="s">
        <v>28</v>
      </c>
      <c r="B604" s="11" t="s">
        <v>28</v>
      </c>
      <c r="C604" s="19" t="s">
        <v>28</v>
      </c>
      <c r="D604" s="19" t="s">
        <v>28</v>
      </c>
      <c r="E604" s="11" t="s">
        <v>28</v>
      </c>
      <c r="F604" s="19" t="s">
        <v>28</v>
      </c>
      <c r="H604" s="19"/>
    </row>
    <row r="605" spans="1:8" ht="12.75">
      <c r="A605" s="19" t="s">
        <v>28</v>
      </c>
      <c r="B605" s="11" t="s">
        <v>28</v>
      </c>
      <c r="C605" s="19" t="s">
        <v>28</v>
      </c>
      <c r="D605" s="19" t="s">
        <v>28</v>
      </c>
      <c r="E605" s="11" t="s">
        <v>28</v>
      </c>
      <c r="F605" s="19" t="s">
        <v>28</v>
      </c>
      <c r="H605" s="19"/>
    </row>
    <row r="606" spans="1:8" ht="12.75">
      <c r="A606" s="19" t="s">
        <v>28</v>
      </c>
      <c r="B606" s="11" t="s">
        <v>28</v>
      </c>
      <c r="C606" s="19" t="s">
        <v>28</v>
      </c>
      <c r="D606" s="19" t="s">
        <v>28</v>
      </c>
      <c r="E606" s="11" t="s">
        <v>28</v>
      </c>
      <c r="F606" s="19" t="s">
        <v>28</v>
      </c>
      <c r="H606" s="19"/>
    </row>
    <row r="607" spans="1:8" ht="12.75">
      <c r="A607" s="19" t="s">
        <v>28</v>
      </c>
      <c r="B607" s="11" t="s">
        <v>28</v>
      </c>
      <c r="C607" s="19" t="s">
        <v>28</v>
      </c>
      <c r="D607" s="19" t="s">
        <v>28</v>
      </c>
      <c r="E607" s="11" t="s">
        <v>28</v>
      </c>
      <c r="F607" s="19" t="s">
        <v>28</v>
      </c>
      <c r="H607" s="19"/>
    </row>
    <row r="608" spans="1:8" ht="12.75">
      <c r="A608" s="19" t="s">
        <v>28</v>
      </c>
      <c r="B608" s="11" t="s">
        <v>28</v>
      </c>
      <c r="C608" s="19" t="s">
        <v>28</v>
      </c>
      <c r="D608" s="19" t="s">
        <v>28</v>
      </c>
      <c r="E608" s="11" t="s">
        <v>28</v>
      </c>
      <c r="F608" s="19" t="s">
        <v>28</v>
      </c>
      <c r="H608" s="19"/>
    </row>
    <row r="609" spans="1:8" ht="12.75">
      <c r="A609" s="19" t="s">
        <v>28</v>
      </c>
      <c r="B609" s="11" t="s">
        <v>28</v>
      </c>
      <c r="C609" s="19" t="s">
        <v>28</v>
      </c>
      <c r="D609" s="19" t="s">
        <v>28</v>
      </c>
      <c r="E609" s="11" t="s">
        <v>28</v>
      </c>
      <c r="F609" s="19" t="s">
        <v>28</v>
      </c>
      <c r="H609" s="19"/>
    </row>
    <row r="610" spans="1:8" ht="12.75">
      <c r="A610" s="19" t="s">
        <v>28</v>
      </c>
      <c r="B610" s="11" t="s">
        <v>28</v>
      </c>
      <c r="C610" s="19" t="s">
        <v>28</v>
      </c>
      <c r="D610" s="19" t="s">
        <v>28</v>
      </c>
      <c r="E610" s="11" t="s">
        <v>28</v>
      </c>
      <c r="F610" s="19" t="s">
        <v>28</v>
      </c>
      <c r="H610" s="19"/>
    </row>
    <row r="611" spans="1:8" ht="12.75">
      <c r="A611" s="19" t="s">
        <v>28</v>
      </c>
      <c r="B611" s="11" t="s">
        <v>28</v>
      </c>
      <c r="C611" s="19" t="s">
        <v>28</v>
      </c>
      <c r="D611" s="19" t="s">
        <v>28</v>
      </c>
      <c r="E611" s="11" t="s">
        <v>28</v>
      </c>
      <c r="F611" s="19" t="s">
        <v>28</v>
      </c>
      <c r="H611" s="19"/>
    </row>
    <row r="612" spans="1:8" ht="12.75">
      <c r="A612" s="19" t="s">
        <v>28</v>
      </c>
      <c r="B612" s="11" t="s">
        <v>28</v>
      </c>
      <c r="C612" s="19" t="s">
        <v>28</v>
      </c>
      <c r="D612" s="19" t="s">
        <v>28</v>
      </c>
      <c r="E612" s="11" t="s">
        <v>28</v>
      </c>
      <c r="F612" s="19" t="s">
        <v>28</v>
      </c>
      <c r="H612" s="19"/>
    </row>
    <row r="613" spans="1:8" ht="12.75">
      <c r="A613" s="19" t="s">
        <v>28</v>
      </c>
      <c r="B613" s="11" t="s">
        <v>28</v>
      </c>
      <c r="C613" s="19" t="s">
        <v>28</v>
      </c>
      <c r="D613" s="19" t="s">
        <v>28</v>
      </c>
      <c r="E613" s="11" t="s">
        <v>28</v>
      </c>
      <c r="F613" s="19" t="s">
        <v>28</v>
      </c>
      <c r="H613" s="19"/>
    </row>
    <row r="614" spans="1:8" ht="12.75">
      <c r="A614" s="19">
        <v>337</v>
      </c>
      <c r="B614" s="11">
        <v>313</v>
      </c>
      <c r="C614" s="19">
        <v>683</v>
      </c>
      <c r="D614" s="19">
        <v>65</v>
      </c>
      <c r="E614" s="11">
        <v>66</v>
      </c>
      <c r="F614" s="19">
        <v>243</v>
      </c>
      <c r="H614" s="19">
        <v>2129419</v>
      </c>
    </row>
    <row r="615" spans="1:8" ht="12.75">
      <c r="A615" s="19">
        <v>319</v>
      </c>
      <c r="B615" s="11">
        <v>316</v>
      </c>
      <c r="C615" s="19">
        <v>231</v>
      </c>
      <c r="D615" s="19">
        <v>70</v>
      </c>
      <c r="E615" s="11">
        <v>67</v>
      </c>
      <c r="F615" s="19">
        <v>41</v>
      </c>
      <c r="H615" s="19">
        <v>2169354</v>
      </c>
    </row>
    <row r="616" spans="1:8" ht="12.75">
      <c r="A616" s="19">
        <v>11</v>
      </c>
      <c r="B616" s="11">
        <v>5</v>
      </c>
      <c r="C616" s="19">
        <v>10</v>
      </c>
      <c r="D616" s="19">
        <v>5</v>
      </c>
      <c r="E616" s="11">
        <v>1</v>
      </c>
      <c r="F616" s="19">
        <v>5</v>
      </c>
      <c r="H616" s="19">
        <v>2173091</v>
      </c>
    </row>
    <row r="617" spans="1:8" ht="12.75">
      <c r="A617" s="19" t="s">
        <v>28</v>
      </c>
      <c r="B617" s="11" t="s">
        <v>28</v>
      </c>
      <c r="C617" s="19" t="s">
        <v>28</v>
      </c>
      <c r="D617" s="19" t="s">
        <v>28</v>
      </c>
      <c r="E617" s="11" t="s">
        <v>28</v>
      </c>
      <c r="F617" s="19" t="s">
        <v>28</v>
      </c>
      <c r="H617" s="19"/>
    </row>
    <row r="618" spans="1:8" ht="12.75">
      <c r="A618" s="19" t="s">
        <v>28</v>
      </c>
      <c r="B618" s="11" t="s">
        <v>28</v>
      </c>
      <c r="C618" s="19" t="s">
        <v>28</v>
      </c>
      <c r="D618" s="19" t="s">
        <v>28</v>
      </c>
      <c r="E618" s="11" t="s">
        <v>28</v>
      </c>
      <c r="F618" s="19" t="s">
        <v>28</v>
      </c>
      <c r="H618" s="19"/>
    </row>
    <row r="619" spans="1:8" ht="12.75">
      <c r="A619" s="19" t="s">
        <v>28</v>
      </c>
      <c r="B619" s="11" t="s">
        <v>28</v>
      </c>
      <c r="C619" s="19" t="s">
        <v>28</v>
      </c>
      <c r="D619" s="19" t="s">
        <v>28</v>
      </c>
      <c r="E619" s="11" t="s">
        <v>28</v>
      </c>
      <c r="F619" s="19" t="s">
        <v>28</v>
      </c>
      <c r="H619" s="19"/>
    </row>
    <row r="620" spans="1:8" ht="12.75">
      <c r="A620" s="19" t="s">
        <v>28</v>
      </c>
      <c r="B620" s="11" t="s">
        <v>28</v>
      </c>
      <c r="C620" s="19" t="s">
        <v>28</v>
      </c>
      <c r="D620" s="19" t="s">
        <v>28</v>
      </c>
      <c r="E620" s="11" t="s">
        <v>28</v>
      </c>
      <c r="F620" s="19" t="s">
        <v>28</v>
      </c>
      <c r="H620" s="19"/>
    </row>
    <row r="621" spans="1:8" ht="12.75">
      <c r="A621" s="19">
        <v>712</v>
      </c>
      <c r="B621" s="11">
        <v>569</v>
      </c>
      <c r="C621" s="19">
        <v>518</v>
      </c>
      <c r="D621" s="19">
        <v>174</v>
      </c>
      <c r="E621" s="11">
        <v>152</v>
      </c>
      <c r="F621" s="19">
        <v>144</v>
      </c>
      <c r="H621" s="19">
        <v>2173112</v>
      </c>
    </row>
    <row r="622" spans="1:8" ht="12.75">
      <c r="A622" s="19">
        <v>1</v>
      </c>
      <c r="B622" s="11">
        <v>1</v>
      </c>
      <c r="C622" s="19">
        <v>2</v>
      </c>
      <c r="D622" s="19">
        <v>1</v>
      </c>
      <c r="E622" s="11">
        <v>1</v>
      </c>
      <c r="F622" s="19">
        <v>2</v>
      </c>
      <c r="H622" s="19">
        <v>2183929</v>
      </c>
    </row>
    <row r="623" spans="1:8" ht="12.75">
      <c r="A623" s="19" t="s">
        <v>28</v>
      </c>
      <c r="B623" s="11" t="s">
        <v>28</v>
      </c>
      <c r="C623" s="19" t="s">
        <v>28</v>
      </c>
      <c r="D623" s="19" t="s">
        <v>28</v>
      </c>
      <c r="E623" s="11" t="s">
        <v>28</v>
      </c>
      <c r="F623" s="19" t="s">
        <v>28</v>
      </c>
      <c r="H623" s="19"/>
    </row>
    <row r="624" spans="1:8" ht="12.75">
      <c r="A624" s="19" t="s">
        <v>28</v>
      </c>
      <c r="B624" s="11" t="s">
        <v>28</v>
      </c>
      <c r="C624" s="19" t="s">
        <v>28</v>
      </c>
      <c r="D624" s="19" t="s">
        <v>28</v>
      </c>
      <c r="E624" s="11" t="s">
        <v>28</v>
      </c>
      <c r="F624" s="19" t="s">
        <v>28</v>
      </c>
      <c r="H624" s="19"/>
    </row>
    <row r="625" spans="1:8" ht="12.75">
      <c r="A625" s="19" t="s">
        <v>28</v>
      </c>
      <c r="B625" s="11" t="s">
        <v>28</v>
      </c>
      <c r="C625" s="19" t="s">
        <v>28</v>
      </c>
      <c r="D625" s="19" t="s">
        <v>28</v>
      </c>
      <c r="E625" s="11" t="s">
        <v>28</v>
      </c>
      <c r="F625" s="19" t="s">
        <v>28</v>
      </c>
      <c r="H625" s="19"/>
    </row>
    <row r="626" spans="1:8" ht="12.75">
      <c r="A626" s="19" t="s">
        <v>28</v>
      </c>
      <c r="B626" s="11" t="s">
        <v>28</v>
      </c>
      <c r="C626" s="19" t="s">
        <v>28</v>
      </c>
      <c r="D626" s="19" t="s">
        <v>28</v>
      </c>
      <c r="E626" s="11" t="s">
        <v>28</v>
      </c>
      <c r="F626" s="19" t="s">
        <v>28</v>
      </c>
      <c r="H626" s="19"/>
    </row>
    <row r="627" spans="1:8" ht="12.75">
      <c r="A627" s="19" t="s">
        <v>28</v>
      </c>
      <c r="B627" s="11" t="s">
        <v>28</v>
      </c>
      <c r="C627" s="19" t="s">
        <v>28</v>
      </c>
      <c r="D627" s="19" t="s">
        <v>28</v>
      </c>
      <c r="E627" s="11" t="s">
        <v>28</v>
      </c>
      <c r="F627" s="19" t="s">
        <v>28</v>
      </c>
      <c r="H627" s="19"/>
    </row>
    <row r="628" spans="1:8" ht="12.75">
      <c r="A628" s="19" t="s">
        <v>28</v>
      </c>
      <c r="B628" s="11" t="s">
        <v>28</v>
      </c>
      <c r="C628" s="19" t="s">
        <v>28</v>
      </c>
      <c r="D628" s="19" t="s">
        <v>28</v>
      </c>
      <c r="E628" s="11" t="s">
        <v>28</v>
      </c>
      <c r="F628" s="19" t="s">
        <v>28</v>
      </c>
      <c r="H628" s="19"/>
    </row>
    <row r="629" spans="1:8" ht="12.75">
      <c r="A629" s="19" t="s">
        <v>28</v>
      </c>
      <c r="B629" s="11" t="s">
        <v>28</v>
      </c>
      <c r="C629" s="19" t="s">
        <v>28</v>
      </c>
      <c r="D629" s="19" t="s">
        <v>28</v>
      </c>
      <c r="E629" s="11" t="s">
        <v>28</v>
      </c>
      <c r="F629" s="19" t="s">
        <v>28</v>
      </c>
      <c r="H629" s="19"/>
    </row>
    <row r="630" spans="1:8" ht="12.75">
      <c r="A630" s="19" t="s">
        <v>28</v>
      </c>
      <c r="B630" s="11" t="s">
        <v>28</v>
      </c>
      <c r="C630" s="19" t="s">
        <v>28</v>
      </c>
      <c r="D630" s="19" t="s">
        <v>28</v>
      </c>
      <c r="E630" s="11" t="s">
        <v>28</v>
      </c>
      <c r="F630" s="19" t="s">
        <v>28</v>
      </c>
      <c r="H630" s="19"/>
    </row>
    <row r="631" spans="1:8" ht="12.75">
      <c r="A631" s="19" t="s">
        <v>28</v>
      </c>
      <c r="B631" s="11" t="s">
        <v>28</v>
      </c>
      <c r="C631" s="19" t="s">
        <v>28</v>
      </c>
      <c r="D631" s="19" t="s">
        <v>28</v>
      </c>
      <c r="E631" s="11" t="s">
        <v>28</v>
      </c>
      <c r="F631" s="19" t="s">
        <v>28</v>
      </c>
      <c r="H631" s="19"/>
    </row>
    <row r="632" spans="1:8" ht="12.75">
      <c r="A632" s="19" t="s">
        <v>28</v>
      </c>
      <c r="B632" s="11" t="s">
        <v>28</v>
      </c>
      <c r="C632" s="19" t="s">
        <v>28</v>
      </c>
      <c r="D632" s="19" t="s">
        <v>28</v>
      </c>
      <c r="E632" s="11" t="s">
        <v>28</v>
      </c>
      <c r="F632" s="19" t="s">
        <v>28</v>
      </c>
      <c r="H632" s="19"/>
    </row>
    <row r="633" spans="1:8" ht="12.75">
      <c r="A633" s="19" t="s">
        <v>28</v>
      </c>
      <c r="B633" s="11" t="s">
        <v>28</v>
      </c>
      <c r="C633" s="19" t="s">
        <v>28</v>
      </c>
      <c r="D633" s="19" t="s">
        <v>28</v>
      </c>
      <c r="E633" s="11" t="s">
        <v>28</v>
      </c>
      <c r="F633" s="19" t="s">
        <v>28</v>
      </c>
      <c r="H633" s="19"/>
    </row>
    <row r="634" spans="1:8" ht="12.75">
      <c r="A634" s="19" t="s">
        <v>28</v>
      </c>
      <c r="B634" s="11" t="s">
        <v>28</v>
      </c>
      <c r="C634" s="19" t="s">
        <v>28</v>
      </c>
      <c r="D634" s="19" t="s">
        <v>28</v>
      </c>
      <c r="E634" s="11" t="s">
        <v>28</v>
      </c>
      <c r="F634" s="19" t="s">
        <v>28</v>
      </c>
      <c r="H634" s="19"/>
    </row>
    <row r="635" spans="1:8" ht="12.75">
      <c r="A635" s="19" t="s">
        <v>28</v>
      </c>
      <c r="B635" s="11" t="s">
        <v>28</v>
      </c>
      <c r="C635" s="19" t="s">
        <v>28</v>
      </c>
      <c r="D635" s="19" t="s">
        <v>28</v>
      </c>
      <c r="E635" s="11" t="s">
        <v>28</v>
      </c>
      <c r="F635" s="19" t="s">
        <v>28</v>
      </c>
      <c r="H635" s="19"/>
    </row>
    <row r="636" spans="1:8" ht="12.75">
      <c r="A636" s="19" t="s">
        <v>28</v>
      </c>
      <c r="B636" s="11" t="s">
        <v>28</v>
      </c>
      <c r="C636" s="19" t="s">
        <v>28</v>
      </c>
      <c r="D636" s="19" t="s">
        <v>28</v>
      </c>
      <c r="E636" s="11" t="s">
        <v>28</v>
      </c>
      <c r="F636" s="19" t="s">
        <v>28</v>
      </c>
      <c r="H636" s="19"/>
    </row>
    <row r="637" spans="1:8" ht="12.75">
      <c r="A637" s="19" t="s">
        <v>28</v>
      </c>
      <c r="B637" s="11" t="s">
        <v>28</v>
      </c>
      <c r="C637" s="19" t="s">
        <v>28</v>
      </c>
      <c r="D637" s="19" t="s">
        <v>28</v>
      </c>
      <c r="E637" s="11" t="s">
        <v>28</v>
      </c>
      <c r="F637" s="19" t="s">
        <v>28</v>
      </c>
      <c r="H637" s="19"/>
    </row>
    <row r="638" spans="1:8" ht="12.75">
      <c r="A638" s="19">
        <v>96</v>
      </c>
      <c r="B638" s="11">
        <v>102</v>
      </c>
      <c r="C638" s="19">
        <v>112</v>
      </c>
      <c r="D638" s="19">
        <v>11</v>
      </c>
      <c r="E638" s="11">
        <v>14</v>
      </c>
      <c r="F638" s="19">
        <v>14</v>
      </c>
      <c r="H638" s="19">
        <v>2218621</v>
      </c>
    </row>
    <row r="639" spans="1:8" ht="12.75">
      <c r="A639" s="19" t="s">
        <v>28</v>
      </c>
      <c r="B639" s="11" t="s">
        <v>28</v>
      </c>
      <c r="C639" s="19" t="s">
        <v>28</v>
      </c>
      <c r="D639" s="19" t="s">
        <v>28</v>
      </c>
      <c r="E639" s="11" t="s">
        <v>28</v>
      </c>
      <c r="F639" s="19" t="s">
        <v>28</v>
      </c>
      <c r="H639" s="19"/>
    </row>
    <row r="640" spans="1:8" ht="12.75">
      <c r="A640" s="19" t="s">
        <v>28</v>
      </c>
      <c r="B640" s="11" t="s">
        <v>28</v>
      </c>
      <c r="C640" s="19" t="s">
        <v>28</v>
      </c>
      <c r="D640" s="19" t="s">
        <v>28</v>
      </c>
      <c r="E640" s="11" t="s">
        <v>28</v>
      </c>
      <c r="F640" s="19" t="s">
        <v>28</v>
      </c>
      <c r="H640" s="19"/>
    </row>
    <row r="641" spans="1:8" ht="12.75">
      <c r="A641" s="19" t="s">
        <v>28</v>
      </c>
      <c r="B641" s="11" t="s">
        <v>28</v>
      </c>
      <c r="C641" s="19" t="s">
        <v>28</v>
      </c>
      <c r="D641" s="19" t="s">
        <v>28</v>
      </c>
      <c r="E641" s="11" t="s">
        <v>28</v>
      </c>
      <c r="F641" s="19" t="s">
        <v>28</v>
      </c>
      <c r="H641" s="19"/>
    </row>
    <row r="642" spans="1:8" ht="12.75">
      <c r="A642" s="19" t="s">
        <v>28</v>
      </c>
      <c r="B642" s="11" t="s">
        <v>28</v>
      </c>
      <c r="C642" s="19" t="s">
        <v>28</v>
      </c>
      <c r="D642" s="19" t="s">
        <v>28</v>
      </c>
      <c r="E642" s="11" t="s">
        <v>28</v>
      </c>
      <c r="F642" s="19" t="s">
        <v>28</v>
      </c>
      <c r="H642" s="19"/>
    </row>
    <row r="643" spans="1:8" ht="12.75">
      <c r="A643" s="19" t="s">
        <v>28</v>
      </c>
      <c r="B643" s="11" t="s">
        <v>28</v>
      </c>
      <c r="C643" s="19" t="s">
        <v>28</v>
      </c>
      <c r="D643" s="19" t="s">
        <v>28</v>
      </c>
      <c r="E643" s="11" t="s">
        <v>28</v>
      </c>
      <c r="F643" s="19" t="s">
        <v>28</v>
      </c>
      <c r="H643" s="19"/>
    </row>
    <row r="644" spans="1:8" ht="12.75">
      <c r="A644" s="19">
        <v>325</v>
      </c>
      <c r="B644" s="11">
        <v>331</v>
      </c>
      <c r="C644" s="19">
        <v>341</v>
      </c>
      <c r="D644" s="19">
        <v>59</v>
      </c>
      <c r="E644" s="11">
        <v>61</v>
      </c>
      <c r="F644" s="19">
        <v>70</v>
      </c>
      <c r="H644" s="19">
        <v>2220033</v>
      </c>
    </row>
    <row r="645" spans="1:8" ht="12.75">
      <c r="A645" s="19" t="s">
        <v>28</v>
      </c>
      <c r="B645" s="11" t="s">
        <v>28</v>
      </c>
      <c r="C645" s="19" t="s">
        <v>28</v>
      </c>
      <c r="D645" s="19" t="s">
        <v>28</v>
      </c>
      <c r="E645" s="11" t="s">
        <v>28</v>
      </c>
      <c r="F645" s="19" t="s">
        <v>28</v>
      </c>
      <c r="H645" s="19"/>
    </row>
    <row r="646" spans="1:8" ht="12.75">
      <c r="A646" s="19" t="s">
        <v>28</v>
      </c>
      <c r="B646" s="11" t="s">
        <v>28</v>
      </c>
      <c r="C646" s="19" t="s">
        <v>28</v>
      </c>
      <c r="D646" s="19" t="s">
        <v>28</v>
      </c>
      <c r="E646" s="11" t="s">
        <v>28</v>
      </c>
      <c r="F646" s="19" t="s">
        <v>28</v>
      </c>
      <c r="H646" s="19"/>
    </row>
    <row r="647" spans="1:8" ht="12.75">
      <c r="A647" s="19" t="s">
        <v>28</v>
      </c>
      <c r="B647" s="11" t="s">
        <v>28</v>
      </c>
      <c r="C647" s="19" t="s">
        <v>28</v>
      </c>
      <c r="D647" s="19" t="s">
        <v>28</v>
      </c>
      <c r="E647" s="11" t="s">
        <v>28</v>
      </c>
      <c r="F647" s="19" t="s">
        <v>28</v>
      </c>
      <c r="H647" s="19"/>
    </row>
    <row r="648" spans="1:8" ht="12.75">
      <c r="A648" s="19" t="s">
        <v>28</v>
      </c>
      <c r="B648" s="11" t="s">
        <v>28</v>
      </c>
      <c r="C648" s="19" t="s">
        <v>28</v>
      </c>
      <c r="D648" s="19" t="s">
        <v>28</v>
      </c>
      <c r="E648" s="11" t="s">
        <v>28</v>
      </c>
      <c r="F648" s="19" t="s">
        <v>28</v>
      </c>
      <c r="H648" s="19"/>
    </row>
    <row r="649" spans="1:8" ht="12.75">
      <c r="A649" s="19" t="s">
        <v>28</v>
      </c>
      <c r="B649" s="11" t="s">
        <v>28</v>
      </c>
      <c r="C649" s="19" t="s">
        <v>28</v>
      </c>
      <c r="D649" s="19" t="s">
        <v>28</v>
      </c>
      <c r="E649" s="11" t="s">
        <v>28</v>
      </c>
      <c r="F649" s="19" t="s">
        <v>28</v>
      </c>
      <c r="H649" s="19"/>
    </row>
    <row r="650" spans="1:8" ht="12.75">
      <c r="A650" s="19" t="s">
        <v>28</v>
      </c>
      <c r="B650" s="11" t="s">
        <v>28</v>
      </c>
      <c r="C650" s="19" t="s">
        <v>28</v>
      </c>
      <c r="D650" s="19" t="s">
        <v>28</v>
      </c>
      <c r="E650" s="11" t="s">
        <v>28</v>
      </c>
      <c r="F650" s="19" t="s">
        <v>28</v>
      </c>
      <c r="H650" s="19"/>
    </row>
    <row r="651" spans="1:8" ht="12.75">
      <c r="A651" s="19" t="s">
        <v>28</v>
      </c>
      <c r="B651" s="11" t="s">
        <v>28</v>
      </c>
      <c r="C651" s="19" t="s">
        <v>28</v>
      </c>
      <c r="D651" s="19" t="s">
        <v>28</v>
      </c>
      <c r="E651" s="11" t="s">
        <v>28</v>
      </c>
      <c r="F651" s="19" t="s">
        <v>28</v>
      </c>
      <c r="H651" s="19"/>
    </row>
    <row r="652" spans="1:8" ht="12.75">
      <c r="A652" s="19" t="s">
        <v>28</v>
      </c>
      <c r="B652" s="11" t="s">
        <v>28</v>
      </c>
      <c r="C652" s="19" t="s">
        <v>28</v>
      </c>
      <c r="D652" s="19" t="s">
        <v>28</v>
      </c>
      <c r="E652" s="11" t="s">
        <v>28</v>
      </c>
      <c r="F652" s="19" t="s">
        <v>28</v>
      </c>
      <c r="H652" s="19"/>
    </row>
    <row r="653" spans="1:8" ht="12.75">
      <c r="A653" s="19" t="s">
        <v>28</v>
      </c>
      <c r="B653" s="11" t="s">
        <v>28</v>
      </c>
      <c r="C653" s="19" t="s">
        <v>28</v>
      </c>
      <c r="D653" s="19" t="s">
        <v>28</v>
      </c>
      <c r="E653" s="11" t="s">
        <v>28</v>
      </c>
      <c r="F653" s="19" t="s">
        <v>28</v>
      </c>
      <c r="H653" s="19"/>
    </row>
    <row r="654" spans="1:8" ht="12.75">
      <c r="A654" s="19" t="s">
        <v>28</v>
      </c>
      <c r="B654" s="11" t="s">
        <v>28</v>
      </c>
      <c r="C654" s="19" t="s">
        <v>28</v>
      </c>
      <c r="D654" s="19" t="s">
        <v>28</v>
      </c>
      <c r="E654" s="11" t="s">
        <v>28</v>
      </c>
      <c r="F654" s="19" t="s">
        <v>28</v>
      </c>
      <c r="H654" s="19"/>
    </row>
    <row r="655" spans="1:8" ht="12.75">
      <c r="A655" s="19" t="s">
        <v>28</v>
      </c>
      <c r="B655" s="11" t="s">
        <v>28</v>
      </c>
      <c r="C655" s="19" t="s">
        <v>28</v>
      </c>
      <c r="D655" s="19" t="s">
        <v>28</v>
      </c>
      <c r="E655" s="11" t="s">
        <v>28</v>
      </c>
      <c r="F655" s="19" t="s">
        <v>28</v>
      </c>
      <c r="H655" s="19"/>
    </row>
    <row r="656" spans="1:8" ht="12.75">
      <c r="A656" s="19" t="s">
        <v>28</v>
      </c>
      <c r="B656" s="11" t="s">
        <v>28</v>
      </c>
      <c r="C656" s="19" t="s">
        <v>28</v>
      </c>
      <c r="D656" s="19" t="s">
        <v>28</v>
      </c>
      <c r="E656" s="11" t="s">
        <v>28</v>
      </c>
      <c r="F656" s="19" t="s">
        <v>28</v>
      </c>
      <c r="H656" s="19"/>
    </row>
    <row r="657" spans="1:8" ht="12.75">
      <c r="A657" s="19" t="s">
        <v>28</v>
      </c>
      <c r="B657" s="11" t="s">
        <v>28</v>
      </c>
      <c r="C657" s="19" t="s">
        <v>28</v>
      </c>
      <c r="D657" s="19" t="s">
        <v>28</v>
      </c>
      <c r="E657" s="11" t="s">
        <v>28</v>
      </c>
      <c r="F657" s="19" t="s">
        <v>28</v>
      </c>
      <c r="H657" s="19"/>
    </row>
    <row r="658" spans="1:8" ht="12.75">
      <c r="A658" s="19" t="s">
        <v>28</v>
      </c>
      <c r="B658" s="11" t="s">
        <v>28</v>
      </c>
      <c r="C658" s="19" t="s">
        <v>28</v>
      </c>
      <c r="D658" s="19" t="s">
        <v>28</v>
      </c>
      <c r="E658" s="11" t="s">
        <v>28</v>
      </c>
      <c r="F658" s="19" t="s">
        <v>28</v>
      </c>
      <c r="H658" s="19"/>
    </row>
    <row r="659" spans="1:8" ht="12.75">
      <c r="A659" s="19" t="s">
        <v>28</v>
      </c>
      <c r="B659" s="11" t="s">
        <v>28</v>
      </c>
      <c r="C659" s="19" t="s">
        <v>28</v>
      </c>
      <c r="D659" s="19" t="s">
        <v>28</v>
      </c>
      <c r="E659" s="11" t="s">
        <v>28</v>
      </c>
      <c r="F659" s="19" t="s">
        <v>28</v>
      </c>
      <c r="H659" s="19"/>
    </row>
    <row r="660" spans="1:8" ht="12.75">
      <c r="A660" s="19" t="s">
        <v>28</v>
      </c>
      <c r="B660" s="11" t="s">
        <v>28</v>
      </c>
      <c r="C660" s="19" t="s">
        <v>28</v>
      </c>
      <c r="D660" s="19" t="s">
        <v>28</v>
      </c>
      <c r="E660" s="11" t="s">
        <v>28</v>
      </c>
      <c r="F660" s="19" t="s">
        <v>28</v>
      </c>
      <c r="H660" s="19"/>
    </row>
    <row r="661" spans="1:8" ht="12.75">
      <c r="A661" s="19">
        <v>108</v>
      </c>
      <c r="B661" s="11">
        <v>113</v>
      </c>
      <c r="C661" s="19">
        <v>103</v>
      </c>
      <c r="D661" s="19">
        <v>46</v>
      </c>
      <c r="E661" s="11">
        <v>47</v>
      </c>
      <c r="F661" s="19">
        <v>37</v>
      </c>
      <c r="H661" s="19">
        <v>2596087</v>
      </c>
    </row>
    <row r="662" spans="1:8" ht="12.75">
      <c r="A662" s="19" t="s">
        <v>28</v>
      </c>
      <c r="B662" s="11" t="s">
        <v>28</v>
      </c>
      <c r="C662" s="19" t="s">
        <v>28</v>
      </c>
      <c r="D662" s="19" t="s">
        <v>28</v>
      </c>
      <c r="E662" s="11" t="s">
        <v>28</v>
      </c>
      <c r="F662" s="19" t="s">
        <v>28</v>
      </c>
      <c r="H662" s="19"/>
    </row>
    <row r="663" spans="1:8" ht="12.75">
      <c r="A663" s="19" t="s">
        <v>28</v>
      </c>
      <c r="B663" s="11" t="s">
        <v>28</v>
      </c>
      <c r="C663" s="19" t="s">
        <v>28</v>
      </c>
      <c r="D663" s="19" t="s">
        <v>28</v>
      </c>
      <c r="E663" s="11" t="s">
        <v>28</v>
      </c>
      <c r="F663" s="19" t="s">
        <v>28</v>
      </c>
      <c r="H663" s="19"/>
    </row>
    <row r="664" spans="1:8" ht="12.75">
      <c r="A664" s="19" t="s">
        <v>28</v>
      </c>
      <c r="B664" s="11" t="s">
        <v>28</v>
      </c>
      <c r="C664" s="19" t="s">
        <v>28</v>
      </c>
      <c r="D664" s="19" t="s">
        <v>28</v>
      </c>
      <c r="E664" s="11" t="s">
        <v>28</v>
      </c>
      <c r="F664" s="19" t="s">
        <v>28</v>
      </c>
      <c r="H664" s="19"/>
    </row>
    <row r="665" spans="1:8" ht="12.75">
      <c r="A665" s="19" t="s">
        <v>28</v>
      </c>
      <c r="B665" s="11" t="s">
        <v>28</v>
      </c>
      <c r="C665" s="19" t="s">
        <v>28</v>
      </c>
      <c r="D665" s="19" t="s">
        <v>28</v>
      </c>
      <c r="E665" s="11" t="s">
        <v>28</v>
      </c>
      <c r="F665" s="19" t="s">
        <v>28</v>
      </c>
      <c r="H665" s="19"/>
    </row>
    <row r="666" spans="1:8" ht="12.75">
      <c r="A666" s="19" t="s">
        <v>28</v>
      </c>
      <c r="B666" s="11" t="s">
        <v>28</v>
      </c>
      <c r="C666" s="19" t="s">
        <v>28</v>
      </c>
      <c r="D666" s="19" t="s">
        <v>28</v>
      </c>
      <c r="E666" s="11" t="s">
        <v>28</v>
      </c>
      <c r="F666" s="19" t="s">
        <v>28</v>
      </c>
      <c r="H666" s="19"/>
    </row>
    <row r="667" spans="1:8" ht="12.75">
      <c r="A667" s="19" t="s">
        <v>28</v>
      </c>
      <c r="B667" s="11" t="s">
        <v>28</v>
      </c>
      <c r="C667" s="19" t="s">
        <v>28</v>
      </c>
      <c r="D667" s="19" t="s">
        <v>28</v>
      </c>
      <c r="E667" s="11" t="s">
        <v>28</v>
      </c>
      <c r="F667" s="19" t="s">
        <v>28</v>
      </c>
      <c r="H667" s="19"/>
    </row>
    <row r="668" spans="1:8" ht="12.75">
      <c r="A668" s="19" t="s">
        <v>28</v>
      </c>
      <c r="B668" s="11" t="s">
        <v>28</v>
      </c>
      <c r="C668" s="19" t="s">
        <v>28</v>
      </c>
      <c r="D668" s="19" t="s">
        <v>28</v>
      </c>
      <c r="E668" s="11" t="s">
        <v>28</v>
      </c>
      <c r="F668" s="19" t="s">
        <v>28</v>
      </c>
      <c r="H668" s="19"/>
    </row>
    <row r="669" spans="1:8" ht="12.75">
      <c r="A669" s="19" t="s">
        <v>28</v>
      </c>
      <c r="B669" s="11" t="s">
        <v>28</v>
      </c>
      <c r="C669" s="19" t="s">
        <v>28</v>
      </c>
      <c r="D669" s="19" t="s">
        <v>28</v>
      </c>
      <c r="E669" s="11" t="s">
        <v>28</v>
      </c>
      <c r="F669" s="19" t="s">
        <v>28</v>
      </c>
      <c r="H669" s="19"/>
    </row>
    <row r="670" spans="1:8" ht="12.75">
      <c r="A670" s="19" t="s">
        <v>28</v>
      </c>
      <c r="B670" s="11" t="s">
        <v>28</v>
      </c>
      <c r="C670" s="19" t="s">
        <v>28</v>
      </c>
      <c r="D670" s="19" t="s">
        <v>28</v>
      </c>
      <c r="E670" s="11" t="s">
        <v>28</v>
      </c>
      <c r="F670" s="19" t="s">
        <v>28</v>
      </c>
      <c r="H670" s="19"/>
    </row>
    <row r="671" spans="1:8" ht="12.75">
      <c r="A671" s="19" t="s">
        <v>28</v>
      </c>
      <c r="B671" s="11" t="s">
        <v>28</v>
      </c>
      <c r="C671" s="19" t="s">
        <v>28</v>
      </c>
      <c r="D671" s="19" t="s">
        <v>28</v>
      </c>
      <c r="E671" s="11" t="s">
        <v>28</v>
      </c>
      <c r="F671" s="19" t="s">
        <v>28</v>
      </c>
      <c r="H671" s="19"/>
    </row>
    <row r="672" spans="1:8" ht="12.75">
      <c r="A672" s="19" t="s">
        <v>28</v>
      </c>
      <c r="B672" s="11" t="s">
        <v>28</v>
      </c>
      <c r="C672" s="19" t="s">
        <v>28</v>
      </c>
      <c r="D672" s="19" t="s">
        <v>28</v>
      </c>
      <c r="E672" s="11" t="s">
        <v>28</v>
      </c>
      <c r="F672" s="19" t="s">
        <v>28</v>
      </c>
      <c r="H672" s="19"/>
    </row>
    <row r="673" spans="1:8" ht="12.75">
      <c r="A673" s="19" t="s">
        <v>28</v>
      </c>
      <c r="B673" s="11" t="s">
        <v>28</v>
      </c>
      <c r="C673" s="19" t="s">
        <v>28</v>
      </c>
      <c r="D673" s="19" t="s">
        <v>28</v>
      </c>
      <c r="E673" s="11" t="s">
        <v>28</v>
      </c>
      <c r="F673" s="19" t="s">
        <v>28</v>
      </c>
      <c r="H673" s="19"/>
    </row>
    <row r="674" spans="1:8" ht="12.75">
      <c r="A674" s="19">
        <v>7</v>
      </c>
      <c r="B674" s="11">
        <v>7</v>
      </c>
      <c r="C674" s="19">
        <v>6</v>
      </c>
      <c r="D674" s="19">
        <v>6</v>
      </c>
      <c r="E674" s="11">
        <v>6</v>
      </c>
      <c r="F674" s="19">
        <v>5</v>
      </c>
      <c r="H674" s="19">
        <v>2688862</v>
      </c>
    </row>
    <row r="675" spans="1:8" ht="12.75">
      <c r="A675" s="19" t="s">
        <v>28</v>
      </c>
      <c r="B675" s="11" t="s">
        <v>28</v>
      </c>
      <c r="C675" s="19" t="s">
        <v>28</v>
      </c>
      <c r="D675" s="19" t="s">
        <v>28</v>
      </c>
      <c r="E675" s="11" t="s">
        <v>28</v>
      </c>
      <c r="F675" s="19" t="s">
        <v>28</v>
      </c>
      <c r="H675" s="19"/>
    </row>
    <row r="676" spans="1:8" ht="12.75">
      <c r="A676" s="19" t="s">
        <v>28</v>
      </c>
      <c r="B676" s="11" t="s">
        <v>28</v>
      </c>
      <c r="C676" s="19" t="s">
        <v>28</v>
      </c>
      <c r="D676" s="19" t="s">
        <v>28</v>
      </c>
      <c r="E676" s="11" t="s">
        <v>28</v>
      </c>
      <c r="F676" s="19" t="s">
        <v>28</v>
      </c>
      <c r="H676" s="19"/>
    </row>
    <row r="677" spans="1:8" ht="12.75">
      <c r="A677" s="19" t="s">
        <v>28</v>
      </c>
      <c r="B677" s="11" t="s">
        <v>28</v>
      </c>
      <c r="C677" s="19" t="s">
        <v>28</v>
      </c>
      <c r="D677" s="19" t="s">
        <v>28</v>
      </c>
      <c r="E677" s="11" t="s">
        <v>28</v>
      </c>
      <c r="F677" s="19" t="s">
        <v>28</v>
      </c>
      <c r="H677" s="19"/>
    </row>
    <row r="678" spans="1:8" ht="12.75">
      <c r="A678" s="19" t="s">
        <v>28</v>
      </c>
      <c r="B678" s="11" t="s">
        <v>28</v>
      </c>
      <c r="C678" s="19" t="s">
        <v>28</v>
      </c>
      <c r="D678" s="19" t="s">
        <v>28</v>
      </c>
      <c r="E678" s="11" t="s">
        <v>28</v>
      </c>
      <c r="F678" s="19" t="s">
        <v>28</v>
      </c>
      <c r="H678" s="19"/>
    </row>
    <row r="679" spans="1:8" ht="12.75">
      <c r="A679" s="19" t="s">
        <v>28</v>
      </c>
      <c r="B679" s="11" t="s">
        <v>28</v>
      </c>
      <c r="C679" s="19" t="s">
        <v>28</v>
      </c>
      <c r="D679" s="19" t="s">
        <v>28</v>
      </c>
      <c r="E679" s="11" t="s">
        <v>28</v>
      </c>
      <c r="F679" s="19" t="s">
        <v>28</v>
      </c>
      <c r="H679" s="19"/>
    </row>
    <row r="680" spans="1:8" ht="12.75">
      <c r="A680" s="19" t="s">
        <v>28</v>
      </c>
      <c r="B680" s="11" t="s">
        <v>28</v>
      </c>
      <c r="C680" s="19" t="s">
        <v>28</v>
      </c>
      <c r="D680" s="19" t="s">
        <v>28</v>
      </c>
      <c r="E680" s="11" t="s">
        <v>28</v>
      </c>
      <c r="F680" s="19" t="s">
        <v>28</v>
      </c>
      <c r="H680" s="19"/>
    </row>
    <row r="681" spans="1:8" ht="12.75">
      <c r="A681" s="19" t="s">
        <v>28</v>
      </c>
      <c r="B681" s="11" t="s">
        <v>28</v>
      </c>
      <c r="C681" s="19" t="s">
        <v>28</v>
      </c>
      <c r="D681" s="19" t="s">
        <v>28</v>
      </c>
      <c r="E681" s="11" t="s">
        <v>28</v>
      </c>
      <c r="F681" s="19" t="s">
        <v>28</v>
      </c>
      <c r="H681" s="19"/>
    </row>
    <row r="682" spans="1:8" ht="12.75">
      <c r="A682" s="19" t="s">
        <v>28</v>
      </c>
      <c r="B682" s="11" t="s">
        <v>28</v>
      </c>
      <c r="C682" s="19" t="s">
        <v>28</v>
      </c>
      <c r="D682" s="19" t="s">
        <v>28</v>
      </c>
      <c r="E682" s="11" t="s">
        <v>28</v>
      </c>
      <c r="F682" s="19" t="s">
        <v>28</v>
      </c>
      <c r="H682" s="19"/>
    </row>
    <row r="683" spans="1:8" ht="12.75">
      <c r="A683" s="19" t="s">
        <v>28</v>
      </c>
      <c r="B683" s="11" t="s">
        <v>28</v>
      </c>
      <c r="C683" s="19" t="s">
        <v>28</v>
      </c>
      <c r="D683" s="19" t="s">
        <v>28</v>
      </c>
      <c r="E683" s="11" t="s">
        <v>28</v>
      </c>
      <c r="F683" s="19" t="s">
        <v>28</v>
      </c>
      <c r="H683" s="19"/>
    </row>
    <row r="684" spans="1:8" ht="12.75">
      <c r="A684" s="19" t="s">
        <v>28</v>
      </c>
      <c r="B684" s="11" t="s">
        <v>28</v>
      </c>
      <c r="C684" s="19" t="s">
        <v>28</v>
      </c>
      <c r="D684" s="19" t="s">
        <v>28</v>
      </c>
      <c r="E684" s="11" t="s">
        <v>28</v>
      </c>
      <c r="F684" s="19" t="s">
        <v>28</v>
      </c>
      <c r="H684" s="19"/>
    </row>
    <row r="685" spans="1:8" ht="12.75">
      <c r="A685" s="19" t="s">
        <v>28</v>
      </c>
      <c r="B685" s="11" t="s">
        <v>28</v>
      </c>
      <c r="C685" s="19" t="s">
        <v>28</v>
      </c>
      <c r="D685" s="19" t="s">
        <v>28</v>
      </c>
      <c r="E685" s="11" t="s">
        <v>28</v>
      </c>
      <c r="F685" s="19" t="s">
        <v>28</v>
      </c>
      <c r="H685" s="19"/>
    </row>
    <row r="686" spans="1:8" ht="12.75">
      <c r="A686" s="19" t="s">
        <v>28</v>
      </c>
      <c r="B686" s="11" t="s">
        <v>28</v>
      </c>
      <c r="C686" s="19" t="s">
        <v>28</v>
      </c>
      <c r="D686" s="19" t="s">
        <v>28</v>
      </c>
      <c r="E686" s="11" t="s">
        <v>28</v>
      </c>
      <c r="F686" s="19" t="s">
        <v>28</v>
      </c>
      <c r="H686" s="19"/>
    </row>
    <row r="687" spans="1:8" ht="12.75">
      <c r="A687" s="19" t="s">
        <v>28</v>
      </c>
      <c r="B687" s="11" t="s">
        <v>28</v>
      </c>
      <c r="C687" s="19" t="s">
        <v>28</v>
      </c>
      <c r="D687" s="19" t="s">
        <v>28</v>
      </c>
      <c r="E687" s="11" t="s">
        <v>28</v>
      </c>
      <c r="F687" s="19" t="s">
        <v>28</v>
      </c>
      <c r="H687" s="19"/>
    </row>
    <row r="688" spans="1:8" ht="12.75">
      <c r="A688" s="19" t="s">
        <v>28</v>
      </c>
      <c r="B688" s="11" t="s">
        <v>28</v>
      </c>
      <c r="C688" s="19" t="s">
        <v>28</v>
      </c>
      <c r="D688" s="19" t="s">
        <v>28</v>
      </c>
      <c r="E688" s="11" t="s">
        <v>28</v>
      </c>
      <c r="F688" s="19" t="s">
        <v>28</v>
      </c>
      <c r="H688" s="19"/>
    </row>
    <row r="689" spans="1:8" ht="12.75">
      <c r="A689" s="19" t="s">
        <v>28</v>
      </c>
      <c r="B689" s="11" t="s">
        <v>28</v>
      </c>
      <c r="C689" s="19" t="s">
        <v>28</v>
      </c>
      <c r="D689" s="19" t="s">
        <v>28</v>
      </c>
      <c r="E689" s="11" t="s">
        <v>28</v>
      </c>
      <c r="F689" s="19" t="s">
        <v>28</v>
      </c>
      <c r="H689" s="19"/>
    </row>
    <row r="690" spans="1:8" ht="12.75">
      <c r="A690" s="19" t="s">
        <v>28</v>
      </c>
      <c r="B690" s="11" t="s">
        <v>28</v>
      </c>
      <c r="C690" s="19" t="s">
        <v>28</v>
      </c>
      <c r="D690" s="19" t="s">
        <v>28</v>
      </c>
      <c r="E690" s="11" t="s">
        <v>28</v>
      </c>
      <c r="F690" s="19" t="s">
        <v>28</v>
      </c>
      <c r="H690" s="19"/>
    </row>
    <row r="691" spans="1:8" ht="12.75">
      <c r="A691" s="19" t="s">
        <v>28</v>
      </c>
      <c r="B691" s="11" t="s">
        <v>28</v>
      </c>
      <c r="C691" s="19" t="s">
        <v>28</v>
      </c>
      <c r="D691" s="19" t="s">
        <v>28</v>
      </c>
      <c r="E691" s="11" t="s">
        <v>28</v>
      </c>
      <c r="F691" s="19" t="s">
        <v>28</v>
      </c>
      <c r="H691" s="19"/>
    </row>
    <row r="692" spans="1:8" ht="12.75">
      <c r="A692" s="19" t="s">
        <v>28</v>
      </c>
      <c r="B692" s="11" t="s">
        <v>28</v>
      </c>
      <c r="C692" s="19" t="s">
        <v>28</v>
      </c>
      <c r="D692" s="19" t="s">
        <v>28</v>
      </c>
      <c r="E692" s="11" t="s">
        <v>28</v>
      </c>
      <c r="F692" s="19" t="s">
        <v>28</v>
      </c>
      <c r="H692" s="19"/>
    </row>
    <row r="693" spans="1:8" ht="12.75">
      <c r="A693" s="19" t="s">
        <v>28</v>
      </c>
      <c r="B693" s="11" t="s">
        <v>28</v>
      </c>
      <c r="C693" s="19" t="s">
        <v>28</v>
      </c>
      <c r="D693" s="19" t="s">
        <v>28</v>
      </c>
      <c r="E693" s="11" t="s">
        <v>28</v>
      </c>
      <c r="F693" s="19" t="s">
        <v>28</v>
      </c>
      <c r="H693" s="19"/>
    </row>
    <row r="694" spans="1:8" ht="12.75">
      <c r="A694" s="19">
        <v>2</v>
      </c>
      <c r="B694" s="11">
        <v>2</v>
      </c>
      <c r="C694" s="19">
        <v>8</v>
      </c>
      <c r="D694" s="19">
        <v>2</v>
      </c>
      <c r="E694" s="11">
        <v>2</v>
      </c>
      <c r="F694" s="19">
        <v>5</v>
      </c>
      <c r="H694" s="19">
        <v>2744708</v>
      </c>
    </row>
    <row r="695" spans="1:8" ht="12.75">
      <c r="A695" s="19" t="s">
        <v>28</v>
      </c>
      <c r="B695" s="11" t="s">
        <v>28</v>
      </c>
      <c r="C695" s="19" t="s">
        <v>28</v>
      </c>
      <c r="D695" s="19" t="s">
        <v>28</v>
      </c>
      <c r="E695" s="11" t="s">
        <v>28</v>
      </c>
      <c r="F695" s="19" t="s">
        <v>28</v>
      </c>
      <c r="H695" s="19"/>
    </row>
    <row r="696" spans="1:8" ht="12.75">
      <c r="A696" s="19">
        <v>653</v>
      </c>
      <c r="B696" s="11">
        <v>637</v>
      </c>
      <c r="C696" s="19">
        <v>1403</v>
      </c>
      <c r="D696" s="19">
        <v>124</v>
      </c>
      <c r="E696" s="11">
        <v>131</v>
      </c>
      <c r="F696" s="19">
        <v>431</v>
      </c>
      <c r="H696" s="19">
        <v>2759434</v>
      </c>
    </row>
    <row r="697" spans="1:8" ht="12.75">
      <c r="A697" s="19">
        <v>295</v>
      </c>
      <c r="B697" s="11">
        <v>199</v>
      </c>
      <c r="C697" s="19">
        <v>173</v>
      </c>
      <c r="D697" s="19">
        <v>107</v>
      </c>
      <c r="E697" s="11">
        <v>75</v>
      </c>
      <c r="F697" s="19">
        <v>64</v>
      </c>
      <c r="H697" s="19">
        <v>2762745</v>
      </c>
    </row>
    <row r="698" spans="1:8" ht="12.75">
      <c r="A698" s="19" t="s">
        <v>28</v>
      </c>
      <c r="B698" s="11" t="s">
        <v>28</v>
      </c>
      <c r="C698" s="19" t="s">
        <v>28</v>
      </c>
      <c r="D698" s="19" t="s">
        <v>28</v>
      </c>
      <c r="E698" s="11" t="s">
        <v>28</v>
      </c>
      <c r="F698" s="19" t="s">
        <v>28</v>
      </c>
      <c r="H698" s="19"/>
    </row>
    <row r="699" spans="1:8" ht="12.75">
      <c r="A699" s="19" t="s">
        <v>28</v>
      </c>
      <c r="B699" s="11" t="s">
        <v>28</v>
      </c>
      <c r="C699" s="19" t="s">
        <v>28</v>
      </c>
      <c r="D699" s="19" t="s">
        <v>28</v>
      </c>
      <c r="E699" s="11" t="s">
        <v>28</v>
      </c>
      <c r="F699" s="19" t="s">
        <v>28</v>
      </c>
      <c r="H699" s="19"/>
    </row>
    <row r="700" spans="1:8" ht="12.75">
      <c r="A700" s="19" t="s">
        <v>28</v>
      </c>
      <c r="B700" s="11" t="s">
        <v>28</v>
      </c>
      <c r="C700" s="19" t="s">
        <v>28</v>
      </c>
      <c r="D700" s="19" t="s">
        <v>28</v>
      </c>
      <c r="E700" s="11" t="s">
        <v>28</v>
      </c>
      <c r="F700" s="19" t="s">
        <v>28</v>
      </c>
      <c r="H700" s="19"/>
    </row>
    <row r="701" spans="1:8" ht="12.75">
      <c r="A701" s="19">
        <v>66</v>
      </c>
      <c r="B701" s="11">
        <v>58</v>
      </c>
      <c r="C701" s="19">
        <v>37</v>
      </c>
      <c r="D701" s="19">
        <v>46</v>
      </c>
      <c r="E701" s="11">
        <v>50</v>
      </c>
      <c r="F701" s="19">
        <v>26</v>
      </c>
      <c r="H701" s="19">
        <v>2777073</v>
      </c>
    </row>
    <row r="702" spans="1:8" ht="12.75">
      <c r="A702" s="19" t="s">
        <v>28</v>
      </c>
      <c r="B702" s="11" t="s">
        <v>28</v>
      </c>
      <c r="C702" s="19" t="s">
        <v>28</v>
      </c>
      <c r="D702" s="19" t="s">
        <v>28</v>
      </c>
      <c r="E702" s="11" t="s">
        <v>28</v>
      </c>
      <c r="F702" s="19" t="s">
        <v>28</v>
      </c>
      <c r="H702" s="19"/>
    </row>
    <row r="703" spans="1:8" ht="12.75">
      <c r="A703" s="19" t="s">
        <v>28</v>
      </c>
      <c r="B703" s="11" t="s">
        <v>28</v>
      </c>
      <c r="C703" s="19" t="s">
        <v>28</v>
      </c>
      <c r="D703" s="19" t="s">
        <v>28</v>
      </c>
      <c r="E703" s="11" t="s">
        <v>28</v>
      </c>
      <c r="F703" s="19" t="s">
        <v>28</v>
      </c>
      <c r="H703" s="19"/>
    </row>
    <row r="704" spans="1:8" ht="12.75">
      <c r="A704" s="19" t="s">
        <v>28</v>
      </c>
      <c r="B704" s="11" t="s">
        <v>28</v>
      </c>
      <c r="C704" s="19" t="s">
        <v>28</v>
      </c>
      <c r="D704" s="19" t="s">
        <v>28</v>
      </c>
      <c r="E704" s="11" t="s">
        <v>28</v>
      </c>
      <c r="F704" s="19" t="s">
        <v>28</v>
      </c>
      <c r="H704" s="19"/>
    </row>
    <row r="705" spans="1:8" ht="12.75">
      <c r="A705" s="19" t="s">
        <v>28</v>
      </c>
      <c r="B705" s="11" t="s">
        <v>28</v>
      </c>
      <c r="C705" s="19" t="s">
        <v>28</v>
      </c>
      <c r="D705" s="19" t="s">
        <v>28</v>
      </c>
      <c r="E705" s="11" t="s">
        <v>28</v>
      </c>
      <c r="F705" s="19" t="s">
        <v>28</v>
      </c>
      <c r="H705" s="19"/>
    </row>
    <row r="706" spans="1:8" ht="12.75">
      <c r="A706" s="19" t="s">
        <v>28</v>
      </c>
      <c r="B706" s="11" t="s">
        <v>28</v>
      </c>
      <c r="C706" s="19" t="s">
        <v>28</v>
      </c>
      <c r="D706" s="19" t="s">
        <v>28</v>
      </c>
      <c r="E706" s="11" t="s">
        <v>28</v>
      </c>
      <c r="F706" s="19" t="s">
        <v>28</v>
      </c>
      <c r="H706" s="19"/>
    </row>
    <row r="707" spans="1:8" ht="12.75">
      <c r="A707" s="19" t="s">
        <v>28</v>
      </c>
      <c r="B707" s="11" t="s">
        <v>28</v>
      </c>
      <c r="C707" s="19" t="s">
        <v>28</v>
      </c>
      <c r="D707" s="19" t="s">
        <v>28</v>
      </c>
      <c r="E707" s="11" t="s">
        <v>28</v>
      </c>
      <c r="F707" s="19" t="s">
        <v>28</v>
      </c>
      <c r="H707" s="19"/>
    </row>
    <row r="708" spans="1:8" ht="12.75">
      <c r="A708" s="19" t="s">
        <v>28</v>
      </c>
      <c r="B708" s="11" t="s">
        <v>28</v>
      </c>
      <c r="C708" s="19" t="s">
        <v>28</v>
      </c>
      <c r="D708" s="19" t="s">
        <v>28</v>
      </c>
      <c r="E708" s="11" t="s">
        <v>28</v>
      </c>
      <c r="F708" s="19" t="s">
        <v>28</v>
      </c>
      <c r="H708" s="19"/>
    </row>
    <row r="709" spans="1:8" ht="12.75">
      <c r="A709" s="19" t="s">
        <v>28</v>
      </c>
      <c r="B709" s="11" t="s">
        <v>28</v>
      </c>
      <c r="C709" s="19" t="s">
        <v>28</v>
      </c>
      <c r="D709" s="19" t="s">
        <v>28</v>
      </c>
      <c r="E709" s="11" t="s">
        <v>28</v>
      </c>
      <c r="F709" s="19" t="s">
        <v>28</v>
      </c>
      <c r="H709" s="19"/>
    </row>
    <row r="710" spans="1:8" ht="12.75">
      <c r="A710" s="19" t="s">
        <v>28</v>
      </c>
      <c r="B710" s="11" t="s">
        <v>28</v>
      </c>
      <c r="C710" s="19" t="s">
        <v>28</v>
      </c>
      <c r="D710" s="19" t="s">
        <v>28</v>
      </c>
      <c r="E710" s="11" t="s">
        <v>28</v>
      </c>
      <c r="F710" s="19" t="s">
        <v>28</v>
      </c>
      <c r="H710" s="19"/>
    </row>
    <row r="711" spans="1:8" ht="12.75">
      <c r="A711" s="19" t="s">
        <v>28</v>
      </c>
      <c r="B711" s="11" t="s">
        <v>28</v>
      </c>
      <c r="C711" s="19" t="s">
        <v>28</v>
      </c>
      <c r="D711" s="19" t="s">
        <v>28</v>
      </c>
      <c r="E711" s="11" t="s">
        <v>28</v>
      </c>
      <c r="F711" s="19" t="s">
        <v>28</v>
      </c>
      <c r="H711" s="19"/>
    </row>
    <row r="712" spans="1:8" ht="12.75">
      <c r="A712" s="19" t="s">
        <v>28</v>
      </c>
      <c r="B712" s="11" t="s">
        <v>28</v>
      </c>
      <c r="C712" s="19" t="s">
        <v>28</v>
      </c>
      <c r="D712" s="19" t="s">
        <v>28</v>
      </c>
      <c r="E712" s="11" t="s">
        <v>28</v>
      </c>
      <c r="F712" s="19" t="s">
        <v>28</v>
      </c>
      <c r="H712" s="19"/>
    </row>
    <row r="713" spans="1:8" ht="12.75">
      <c r="A713" s="19">
        <v>457</v>
      </c>
      <c r="B713" s="11">
        <v>374</v>
      </c>
      <c r="C713" s="19">
        <v>40</v>
      </c>
      <c r="D713" s="19">
        <v>131</v>
      </c>
      <c r="E713" s="11">
        <v>129</v>
      </c>
      <c r="F713" s="19">
        <v>14</v>
      </c>
      <c r="H713" s="19">
        <v>2781716</v>
      </c>
    </row>
    <row r="714" spans="1:8" ht="12.75">
      <c r="A714" s="19" t="s">
        <v>28</v>
      </c>
      <c r="B714" s="11" t="s">
        <v>28</v>
      </c>
      <c r="C714" s="19" t="s">
        <v>28</v>
      </c>
      <c r="D714" s="19" t="s">
        <v>28</v>
      </c>
      <c r="E714" s="11" t="s">
        <v>28</v>
      </c>
      <c r="F714" s="19" t="s">
        <v>28</v>
      </c>
      <c r="H714" s="19"/>
    </row>
    <row r="715" spans="1:8" ht="12.75">
      <c r="A715" s="19">
        <v>6</v>
      </c>
      <c r="B715" s="11">
        <v>8</v>
      </c>
      <c r="C715" s="19">
        <v>4</v>
      </c>
      <c r="D715" s="19">
        <v>4</v>
      </c>
      <c r="E715" s="11">
        <v>6</v>
      </c>
      <c r="F715" s="19">
        <v>4</v>
      </c>
      <c r="H715" s="19">
        <v>2823909</v>
      </c>
    </row>
    <row r="716" spans="1:8" ht="12.75">
      <c r="A716" s="19">
        <v>122</v>
      </c>
      <c r="B716" s="11">
        <v>112</v>
      </c>
      <c r="C716" s="19">
        <v>27</v>
      </c>
      <c r="D716" s="19">
        <v>10</v>
      </c>
      <c r="E716" s="11">
        <v>9</v>
      </c>
      <c r="F716" s="19">
        <v>3</v>
      </c>
      <c r="H716" s="19">
        <v>2824045</v>
      </c>
    </row>
    <row r="717" spans="1:8" ht="12.75">
      <c r="A717" s="19" t="s">
        <v>28</v>
      </c>
      <c r="B717" s="11" t="s">
        <v>28</v>
      </c>
      <c r="C717" s="19" t="s">
        <v>28</v>
      </c>
      <c r="D717" s="19" t="s">
        <v>28</v>
      </c>
      <c r="E717" s="11" t="s">
        <v>28</v>
      </c>
      <c r="F717" s="19" t="s">
        <v>28</v>
      </c>
      <c r="H717" s="19"/>
    </row>
    <row r="718" spans="1:8" ht="12.75">
      <c r="A718" s="19" t="s">
        <v>28</v>
      </c>
      <c r="B718" s="11" t="s">
        <v>28</v>
      </c>
      <c r="C718" s="19" t="s">
        <v>28</v>
      </c>
      <c r="D718" s="19" t="s">
        <v>28</v>
      </c>
      <c r="E718" s="11" t="s">
        <v>28</v>
      </c>
      <c r="F718" s="19" t="s">
        <v>28</v>
      </c>
      <c r="H718" s="19"/>
    </row>
    <row r="719" spans="1:8" ht="12.75">
      <c r="A719" s="19" t="s">
        <v>28</v>
      </c>
      <c r="B719" s="11" t="s">
        <v>28</v>
      </c>
      <c r="C719" s="19" t="s">
        <v>28</v>
      </c>
      <c r="D719" s="19" t="s">
        <v>28</v>
      </c>
      <c r="E719" s="11" t="s">
        <v>28</v>
      </c>
      <c r="F719" s="19" t="s">
        <v>28</v>
      </c>
      <c r="H719" s="19"/>
    </row>
    <row r="720" spans="1:8" ht="12.75">
      <c r="A720" s="19" t="s">
        <v>28</v>
      </c>
      <c r="B720" s="11" t="s">
        <v>28</v>
      </c>
      <c r="C720" s="19" t="s">
        <v>28</v>
      </c>
      <c r="D720" s="19" t="s">
        <v>28</v>
      </c>
      <c r="E720" s="11" t="s">
        <v>28</v>
      </c>
      <c r="F720" s="19" t="s">
        <v>28</v>
      </c>
      <c r="H720" s="19"/>
    </row>
    <row r="721" spans="1:8" ht="12.75">
      <c r="A721" s="19" t="s">
        <v>28</v>
      </c>
      <c r="B721" s="11" t="s">
        <v>28</v>
      </c>
      <c r="C721" s="19" t="s">
        <v>28</v>
      </c>
      <c r="D721" s="19" t="s">
        <v>28</v>
      </c>
      <c r="E721" s="11" t="s">
        <v>28</v>
      </c>
      <c r="F721" s="19" t="s">
        <v>28</v>
      </c>
      <c r="H721" s="19"/>
    </row>
    <row r="722" spans="1:8" ht="12.75">
      <c r="A722" s="19" t="s">
        <v>28</v>
      </c>
      <c r="B722" s="11" t="s">
        <v>28</v>
      </c>
      <c r="C722" s="19" t="s">
        <v>28</v>
      </c>
      <c r="D722" s="19" t="s">
        <v>28</v>
      </c>
      <c r="E722" s="11" t="s">
        <v>28</v>
      </c>
      <c r="F722" s="19" t="s">
        <v>28</v>
      </c>
      <c r="H722" s="19"/>
    </row>
    <row r="723" spans="1:8" ht="12.75">
      <c r="A723" s="19" t="s">
        <v>28</v>
      </c>
      <c r="B723" s="11" t="s">
        <v>28</v>
      </c>
      <c r="C723" s="19" t="s">
        <v>28</v>
      </c>
      <c r="D723" s="19" t="s">
        <v>28</v>
      </c>
      <c r="E723" s="11" t="s">
        <v>28</v>
      </c>
      <c r="F723" s="19" t="s">
        <v>28</v>
      </c>
      <c r="H723" s="19"/>
    </row>
    <row r="724" spans="1:8" ht="12.75">
      <c r="A724" s="19" t="s">
        <v>28</v>
      </c>
      <c r="B724" s="11" t="s">
        <v>28</v>
      </c>
      <c r="C724" s="19" t="s">
        <v>28</v>
      </c>
      <c r="D724" s="19" t="s">
        <v>28</v>
      </c>
      <c r="E724" s="11" t="s">
        <v>28</v>
      </c>
      <c r="F724" s="19" t="s">
        <v>28</v>
      </c>
      <c r="H724" s="19"/>
    </row>
    <row r="725" spans="1:8" ht="12.75">
      <c r="A725" s="19" t="s">
        <v>28</v>
      </c>
      <c r="B725" s="11" t="s">
        <v>28</v>
      </c>
      <c r="C725" s="19" t="s">
        <v>28</v>
      </c>
      <c r="D725" s="19" t="s">
        <v>28</v>
      </c>
      <c r="E725" s="11" t="s">
        <v>28</v>
      </c>
      <c r="F725" s="19" t="s">
        <v>28</v>
      </c>
      <c r="H725" s="19"/>
    </row>
    <row r="726" spans="1:8" ht="12.75">
      <c r="A726" s="19" t="s">
        <v>28</v>
      </c>
      <c r="B726" s="11" t="s">
        <v>28</v>
      </c>
      <c r="C726" s="19" t="s">
        <v>28</v>
      </c>
      <c r="D726" s="19" t="s">
        <v>28</v>
      </c>
      <c r="E726" s="11" t="s">
        <v>28</v>
      </c>
      <c r="F726" s="19" t="s">
        <v>28</v>
      </c>
      <c r="H726" s="19"/>
    </row>
    <row r="727" spans="1:8" ht="12.75">
      <c r="A727" s="19" t="s">
        <v>28</v>
      </c>
      <c r="B727" s="11" t="s">
        <v>28</v>
      </c>
      <c r="C727" s="19" t="s">
        <v>28</v>
      </c>
      <c r="D727" s="19" t="s">
        <v>28</v>
      </c>
      <c r="E727" s="11" t="s">
        <v>28</v>
      </c>
      <c r="F727" s="19" t="s">
        <v>28</v>
      </c>
      <c r="H727" s="19"/>
    </row>
    <row r="728" spans="1:8" ht="12.75">
      <c r="A728" s="19" t="s">
        <v>28</v>
      </c>
      <c r="B728" s="11" t="s">
        <v>28</v>
      </c>
      <c r="C728" s="19" t="s">
        <v>28</v>
      </c>
      <c r="D728" s="19" t="s">
        <v>28</v>
      </c>
      <c r="E728" s="11" t="s">
        <v>28</v>
      </c>
      <c r="F728" s="19" t="s">
        <v>28</v>
      </c>
      <c r="H728" s="19"/>
    </row>
    <row r="729" spans="1:8" ht="12.75">
      <c r="A729" s="19" t="s">
        <v>28</v>
      </c>
      <c r="B729" s="11" t="s">
        <v>28</v>
      </c>
      <c r="C729" s="19" t="s">
        <v>28</v>
      </c>
      <c r="D729" s="19" t="s">
        <v>28</v>
      </c>
      <c r="E729" s="11" t="s">
        <v>28</v>
      </c>
      <c r="F729" s="19" t="s">
        <v>28</v>
      </c>
      <c r="H729" s="19"/>
    </row>
    <row r="730" spans="1:8" ht="12.75">
      <c r="A730" s="19" t="s">
        <v>28</v>
      </c>
      <c r="B730" s="11" t="s">
        <v>28</v>
      </c>
      <c r="C730" s="19" t="s">
        <v>28</v>
      </c>
      <c r="D730" s="19" t="s">
        <v>28</v>
      </c>
      <c r="E730" s="11" t="s">
        <v>28</v>
      </c>
      <c r="F730" s="19" t="s">
        <v>28</v>
      </c>
      <c r="H730" s="19"/>
    </row>
    <row r="731" spans="1:8" ht="12.75">
      <c r="A731" s="19">
        <v>55</v>
      </c>
      <c r="B731" s="11">
        <v>97</v>
      </c>
      <c r="C731" s="19">
        <v>77</v>
      </c>
      <c r="D731" s="19">
        <v>13</v>
      </c>
      <c r="E731" s="11">
        <v>20</v>
      </c>
      <c r="F731" s="19">
        <v>17</v>
      </c>
      <c r="H731" s="19">
        <v>2882702</v>
      </c>
    </row>
    <row r="732" spans="1:8" ht="12.75">
      <c r="A732" s="19" t="s">
        <v>28</v>
      </c>
      <c r="B732" s="11" t="s">
        <v>28</v>
      </c>
      <c r="C732" s="19" t="s">
        <v>28</v>
      </c>
      <c r="D732" s="19" t="s">
        <v>28</v>
      </c>
      <c r="E732" s="11" t="s">
        <v>28</v>
      </c>
      <c r="F732" s="19" t="s">
        <v>28</v>
      </c>
      <c r="H732" s="19"/>
    </row>
    <row r="733" spans="1:8" ht="12.75">
      <c r="A733" s="19" t="s">
        <v>28</v>
      </c>
      <c r="B733" s="11" t="s">
        <v>28</v>
      </c>
      <c r="C733" s="19" t="s">
        <v>28</v>
      </c>
      <c r="D733" s="19" t="s">
        <v>28</v>
      </c>
      <c r="E733" s="11" t="s">
        <v>28</v>
      </c>
      <c r="F733" s="19" t="s">
        <v>28</v>
      </c>
      <c r="H733" s="19"/>
    </row>
    <row r="734" spans="1:8" ht="12.75">
      <c r="A734" s="19" t="s">
        <v>28</v>
      </c>
      <c r="B734" s="11" t="s">
        <v>28</v>
      </c>
      <c r="C734" s="19" t="s">
        <v>28</v>
      </c>
      <c r="D734" s="19" t="s">
        <v>28</v>
      </c>
      <c r="E734" s="11" t="s">
        <v>28</v>
      </c>
      <c r="F734" s="19" t="s">
        <v>28</v>
      </c>
      <c r="H734" s="19"/>
    </row>
    <row r="735" spans="1:8" ht="12.75">
      <c r="A735" s="19" t="s">
        <v>28</v>
      </c>
      <c r="B735" s="11" t="s">
        <v>28</v>
      </c>
      <c r="C735" s="19" t="s">
        <v>28</v>
      </c>
      <c r="D735" s="19" t="s">
        <v>28</v>
      </c>
      <c r="E735" s="11" t="s">
        <v>28</v>
      </c>
      <c r="F735" s="19" t="s">
        <v>28</v>
      </c>
      <c r="H735" s="19"/>
    </row>
    <row r="736" spans="1:8" ht="12.75">
      <c r="A736" s="19" t="s">
        <v>28</v>
      </c>
      <c r="B736" s="11" t="s">
        <v>28</v>
      </c>
      <c r="C736" s="19" t="s">
        <v>28</v>
      </c>
      <c r="D736" s="19" t="s">
        <v>28</v>
      </c>
      <c r="E736" s="11" t="s">
        <v>28</v>
      </c>
      <c r="F736" s="19" t="s">
        <v>28</v>
      </c>
      <c r="H736" s="19"/>
    </row>
    <row r="737" spans="1:8" ht="12.75">
      <c r="A737" s="19" t="s">
        <v>28</v>
      </c>
      <c r="B737" s="11" t="s">
        <v>28</v>
      </c>
      <c r="C737" s="19" t="s">
        <v>28</v>
      </c>
      <c r="D737" s="19" t="s">
        <v>28</v>
      </c>
      <c r="E737" s="11" t="s">
        <v>28</v>
      </c>
      <c r="F737" s="19" t="s">
        <v>28</v>
      </c>
      <c r="H737" s="19"/>
    </row>
    <row r="738" spans="1:8" ht="12.75">
      <c r="A738" s="19" t="s">
        <v>28</v>
      </c>
      <c r="B738" s="11" t="s">
        <v>28</v>
      </c>
      <c r="C738" s="19" t="s">
        <v>28</v>
      </c>
      <c r="D738" s="19" t="s">
        <v>28</v>
      </c>
      <c r="E738" s="11" t="s">
        <v>28</v>
      </c>
      <c r="F738" s="19" t="s">
        <v>28</v>
      </c>
      <c r="H738" s="19"/>
    </row>
    <row r="739" spans="1:8" ht="12.75">
      <c r="A739" s="19" t="s">
        <v>28</v>
      </c>
      <c r="B739" s="11" t="s">
        <v>28</v>
      </c>
      <c r="C739" s="19" t="s">
        <v>28</v>
      </c>
      <c r="D739" s="19" t="s">
        <v>28</v>
      </c>
      <c r="E739" s="11" t="s">
        <v>28</v>
      </c>
      <c r="F739" s="19" t="s">
        <v>28</v>
      </c>
      <c r="H739" s="19"/>
    </row>
    <row r="740" spans="1:8" ht="12.75">
      <c r="A740" s="19" t="s">
        <v>28</v>
      </c>
      <c r="B740" s="11" t="s">
        <v>28</v>
      </c>
      <c r="C740" s="19" t="s">
        <v>28</v>
      </c>
      <c r="D740" s="19" t="s">
        <v>28</v>
      </c>
      <c r="E740" s="11" t="s">
        <v>28</v>
      </c>
      <c r="F740" s="19" t="s">
        <v>28</v>
      </c>
      <c r="H740" s="19"/>
    </row>
    <row r="741" spans="1:8" ht="12.75">
      <c r="A741" s="19" t="s">
        <v>28</v>
      </c>
      <c r="B741" s="11" t="s">
        <v>28</v>
      </c>
      <c r="C741" s="19" t="s">
        <v>28</v>
      </c>
      <c r="D741" s="19" t="s">
        <v>28</v>
      </c>
      <c r="E741" s="11" t="s">
        <v>28</v>
      </c>
      <c r="F741" s="19" t="s">
        <v>28</v>
      </c>
      <c r="H741" s="19"/>
    </row>
    <row r="742" spans="1:8" ht="12.75">
      <c r="A742" s="19" t="s">
        <v>28</v>
      </c>
      <c r="B742" s="11" t="s">
        <v>28</v>
      </c>
      <c r="C742" s="19" t="s">
        <v>28</v>
      </c>
      <c r="D742" s="19" t="s">
        <v>28</v>
      </c>
      <c r="E742" s="11" t="s">
        <v>28</v>
      </c>
      <c r="F742" s="19" t="s">
        <v>28</v>
      </c>
      <c r="H742" s="19"/>
    </row>
    <row r="743" spans="1:8" ht="12.75">
      <c r="A743" s="19">
        <v>1</v>
      </c>
      <c r="B743" s="11">
        <v>1</v>
      </c>
      <c r="C743" s="19">
        <v>3</v>
      </c>
      <c r="D743" s="19">
        <v>1</v>
      </c>
      <c r="E743" s="11">
        <v>1</v>
      </c>
      <c r="F743" s="19">
        <v>1</v>
      </c>
      <c r="H743" s="19">
        <v>2896464</v>
      </c>
    </row>
    <row r="744" spans="1:8" ht="12.75">
      <c r="A744" s="19" t="s">
        <v>28</v>
      </c>
      <c r="B744" s="11" t="s">
        <v>28</v>
      </c>
      <c r="C744" s="19" t="s">
        <v>28</v>
      </c>
      <c r="D744" s="19" t="s">
        <v>28</v>
      </c>
      <c r="E744" s="11" t="s">
        <v>28</v>
      </c>
      <c r="F744" s="19" t="s">
        <v>28</v>
      </c>
      <c r="H744" s="19"/>
    </row>
    <row r="745" spans="1:8" ht="12.75">
      <c r="A745" s="19" t="s">
        <v>28</v>
      </c>
      <c r="B745" s="11" t="s">
        <v>28</v>
      </c>
      <c r="C745" s="19" t="s">
        <v>28</v>
      </c>
      <c r="D745" s="19" t="s">
        <v>28</v>
      </c>
      <c r="E745" s="11" t="s">
        <v>28</v>
      </c>
      <c r="F745" s="19" t="s">
        <v>28</v>
      </c>
      <c r="H745" s="19"/>
    </row>
    <row r="746" spans="1:8" ht="12.75">
      <c r="A746" s="19" t="s">
        <v>28</v>
      </c>
      <c r="B746" s="11" t="s">
        <v>28</v>
      </c>
      <c r="C746" s="19" t="s">
        <v>28</v>
      </c>
      <c r="D746" s="19" t="s">
        <v>28</v>
      </c>
      <c r="E746" s="11" t="s">
        <v>28</v>
      </c>
      <c r="F746" s="19" t="s">
        <v>28</v>
      </c>
      <c r="H746" s="19"/>
    </row>
    <row r="747" spans="1:8" ht="12.75">
      <c r="A747" s="19" t="s">
        <v>28</v>
      </c>
      <c r="B747" s="11" t="s">
        <v>28</v>
      </c>
      <c r="C747" s="19" t="s">
        <v>28</v>
      </c>
      <c r="D747" s="19" t="s">
        <v>28</v>
      </c>
      <c r="E747" s="11" t="s">
        <v>28</v>
      </c>
      <c r="F747" s="19" t="s">
        <v>28</v>
      </c>
      <c r="H747" s="19"/>
    </row>
    <row r="748" spans="1:8" ht="12.75">
      <c r="A748" s="19" t="s">
        <v>28</v>
      </c>
      <c r="B748" s="11" t="s">
        <v>28</v>
      </c>
      <c r="C748" s="19" t="s">
        <v>28</v>
      </c>
      <c r="D748" s="19" t="s">
        <v>28</v>
      </c>
      <c r="E748" s="11" t="s">
        <v>28</v>
      </c>
      <c r="F748" s="19" t="s">
        <v>28</v>
      </c>
      <c r="H748" s="19"/>
    </row>
    <row r="749" spans="1:8" ht="12.75">
      <c r="A749" s="19">
        <v>33</v>
      </c>
      <c r="B749" s="11">
        <v>35</v>
      </c>
      <c r="C749" s="19">
        <v>50</v>
      </c>
      <c r="D749" s="19">
        <v>5</v>
      </c>
      <c r="E749" s="11">
        <v>7</v>
      </c>
      <c r="F749" s="19">
        <v>8</v>
      </c>
      <c r="H749" s="19">
        <v>2911122</v>
      </c>
    </row>
    <row r="750" spans="1:6" ht="12.75">
      <c r="A750" s="19" t="s">
        <v>28</v>
      </c>
      <c r="B750" s="11" t="s">
        <v>28</v>
      </c>
      <c r="C750" s="19" t="s">
        <v>28</v>
      </c>
      <c r="D750" s="19" t="s">
        <v>28</v>
      </c>
      <c r="E750" s="11" t="s">
        <v>28</v>
      </c>
      <c r="F750" s="19" t="s">
        <v>28</v>
      </c>
    </row>
    <row r="751" spans="1:6" ht="12.75">
      <c r="A751" s="19" t="s">
        <v>28</v>
      </c>
      <c r="B751" s="11" t="s">
        <v>28</v>
      </c>
      <c r="C751" s="19" t="s">
        <v>28</v>
      </c>
      <c r="D751" s="19" t="s">
        <v>28</v>
      </c>
      <c r="E751" s="11" t="s">
        <v>28</v>
      </c>
      <c r="F751" s="19" t="s">
        <v>28</v>
      </c>
    </row>
    <row r="752" spans="1:6" ht="12.75">
      <c r="A752" s="19" t="s">
        <v>28</v>
      </c>
      <c r="B752" s="11" t="s">
        <v>28</v>
      </c>
      <c r="C752" s="19" t="s">
        <v>28</v>
      </c>
      <c r="D752" s="19" t="s">
        <v>28</v>
      </c>
      <c r="E752" s="11" t="s">
        <v>28</v>
      </c>
      <c r="F752" s="19" t="s">
        <v>28</v>
      </c>
    </row>
    <row r="753" spans="1:6" ht="12.75">
      <c r="A753" s="19" t="s">
        <v>28</v>
      </c>
      <c r="B753" s="11" t="s">
        <v>28</v>
      </c>
      <c r="C753" s="19" t="s">
        <v>28</v>
      </c>
      <c r="D753" s="19" t="s">
        <v>28</v>
      </c>
      <c r="E753" s="11" t="s">
        <v>28</v>
      </c>
      <c r="F753" s="19" t="s">
        <v>28</v>
      </c>
    </row>
    <row r="754" spans="1:6" ht="12.75">
      <c r="A754" s="19" t="s">
        <v>28</v>
      </c>
      <c r="B754" s="11" t="s">
        <v>28</v>
      </c>
      <c r="C754" s="19" t="s">
        <v>28</v>
      </c>
      <c r="D754" s="19" t="s">
        <v>28</v>
      </c>
      <c r="E754" s="11" t="s">
        <v>28</v>
      </c>
      <c r="F754" s="19" t="s">
        <v>28</v>
      </c>
    </row>
    <row r="755" spans="1:6" ht="12.75">
      <c r="A755" s="19" t="s">
        <v>28</v>
      </c>
      <c r="B755" s="11" t="s">
        <v>28</v>
      </c>
      <c r="C755" s="19" t="s">
        <v>28</v>
      </c>
      <c r="D755" s="19" t="s">
        <v>28</v>
      </c>
      <c r="E755" s="11" t="s">
        <v>28</v>
      </c>
      <c r="F755" s="19" t="s">
        <v>28</v>
      </c>
    </row>
    <row r="756" spans="1:6" ht="12.75">
      <c r="A756" s="19" t="s">
        <v>28</v>
      </c>
      <c r="B756" s="11" t="s">
        <v>28</v>
      </c>
      <c r="C756" s="19" t="s">
        <v>28</v>
      </c>
      <c r="D756" s="19" t="s">
        <v>28</v>
      </c>
      <c r="E756" s="11" t="s">
        <v>28</v>
      </c>
      <c r="F756" s="19" t="s">
        <v>28</v>
      </c>
    </row>
    <row r="757" spans="1:6" ht="12.75">
      <c r="A757" s="19" t="s">
        <v>28</v>
      </c>
      <c r="B757" s="11" t="s">
        <v>28</v>
      </c>
      <c r="C757" s="19" t="s">
        <v>28</v>
      </c>
      <c r="D757" s="19" t="s">
        <v>28</v>
      </c>
      <c r="E757" s="11" t="s">
        <v>28</v>
      </c>
      <c r="F757" s="19" t="s">
        <v>28</v>
      </c>
    </row>
    <row r="758" spans="1:6" ht="12.75">
      <c r="A758" s="19" t="s">
        <v>28</v>
      </c>
      <c r="B758" s="11" t="s">
        <v>28</v>
      </c>
      <c r="C758" s="19" t="s">
        <v>28</v>
      </c>
      <c r="D758" s="19" t="s">
        <v>28</v>
      </c>
      <c r="E758" s="11" t="s">
        <v>28</v>
      </c>
      <c r="F758" s="19" t="s">
        <v>28</v>
      </c>
    </row>
    <row r="759" spans="1:6" ht="12.75">
      <c r="A759" s="19" t="s">
        <v>28</v>
      </c>
      <c r="B759" s="11" t="s">
        <v>28</v>
      </c>
      <c r="C759" s="19" t="s">
        <v>28</v>
      </c>
      <c r="D759" s="19" t="s">
        <v>28</v>
      </c>
      <c r="E759" s="11" t="s">
        <v>28</v>
      </c>
      <c r="F759" s="19" t="s">
        <v>28</v>
      </c>
    </row>
    <row r="760" spans="1:6" ht="12.75">
      <c r="A760" s="19" t="s">
        <v>28</v>
      </c>
      <c r="B760" s="11" t="s">
        <v>28</v>
      </c>
      <c r="C760" s="19" t="s">
        <v>28</v>
      </c>
      <c r="D760" s="19" t="s">
        <v>28</v>
      </c>
      <c r="E760" s="11" t="s">
        <v>28</v>
      </c>
      <c r="F760" s="19" t="s">
        <v>28</v>
      </c>
    </row>
    <row r="761" spans="1:6" ht="12.75">
      <c r="A761" s="19" t="s">
        <v>28</v>
      </c>
      <c r="B761" s="11" t="s">
        <v>28</v>
      </c>
      <c r="C761" s="19" t="s">
        <v>28</v>
      </c>
      <c r="D761" s="19" t="s">
        <v>28</v>
      </c>
      <c r="E761" s="11" t="s">
        <v>28</v>
      </c>
      <c r="F761" s="19" t="s">
        <v>28</v>
      </c>
    </row>
    <row r="762" spans="1:6" ht="12.75">
      <c r="A762" s="19" t="s">
        <v>28</v>
      </c>
      <c r="B762" s="11" t="s">
        <v>28</v>
      </c>
      <c r="C762" s="19" t="s">
        <v>28</v>
      </c>
      <c r="D762" s="19" t="s">
        <v>28</v>
      </c>
      <c r="E762" s="11" t="s">
        <v>28</v>
      </c>
      <c r="F762" s="19" t="s">
        <v>28</v>
      </c>
    </row>
    <row r="763" spans="1:6" ht="12.75">
      <c r="A763" s="19" t="s">
        <v>28</v>
      </c>
      <c r="B763" s="11" t="s">
        <v>28</v>
      </c>
      <c r="C763" s="19" t="s">
        <v>28</v>
      </c>
      <c r="D763" s="19" t="s">
        <v>28</v>
      </c>
      <c r="E763" s="11" t="s">
        <v>28</v>
      </c>
      <c r="F763" s="19" t="s">
        <v>28</v>
      </c>
    </row>
    <row r="764" spans="1:6" ht="12.75">
      <c r="A764" s="19" t="s">
        <v>28</v>
      </c>
      <c r="B764" s="11" t="s">
        <v>28</v>
      </c>
      <c r="C764" s="19" t="s">
        <v>28</v>
      </c>
      <c r="D764" s="19" t="s">
        <v>28</v>
      </c>
      <c r="E764" s="11" t="s">
        <v>28</v>
      </c>
      <c r="F764" s="19" t="s">
        <v>28</v>
      </c>
    </row>
    <row r="765" spans="1:6" ht="12.75">
      <c r="A765" s="19" t="s">
        <v>28</v>
      </c>
      <c r="B765" s="11" t="s">
        <v>28</v>
      </c>
      <c r="C765" s="19" t="s">
        <v>28</v>
      </c>
      <c r="D765" s="19" t="s">
        <v>28</v>
      </c>
      <c r="E765" s="11" t="s">
        <v>28</v>
      </c>
      <c r="F765" s="19" t="s">
        <v>28</v>
      </c>
    </row>
    <row r="766" spans="1:6" ht="12.75">
      <c r="A766" s="19" t="s">
        <v>28</v>
      </c>
      <c r="B766" s="11" t="s">
        <v>28</v>
      </c>
      <c r="C766" s="19" t="s">
        <v>28</v>
      </c>
      <c r="D766" s="19" t="s">
        <v>28</v>
      </c>
      <c r="E766" s="11" t="s">
        <v>28</v>
      </c>
      <c r="F766" s="19" t="s">
        <v>28</v>
      </c>
    </row>
    <row r="767" spans="1:6" ht="12.75">
      <c r="A767" s="19" t="s">
        <v>28</v>
      </c>
      <c r="B767" s="11" t="s">
        <v>28</v>
      </c>
      <c r="C767" s="19" t="s">
        <v>28</v>
      </c>
      <c r="D767" s="19" t="s">
        <v>28</v>
      </c>
      <c r="E767" s="11" t="s">
        <v>28</v>
      </c>
      <c r="F767" s="19" t="s">
        <v>28</v>
      </c>
    </row>
    <row r="768" spans="1:6" ht="12.75">
      <c r="A768" s="19" t="s">
        <v>28</v>
      </c>
      <c r="B768" s="11" t="s">
        <v>28</v>
      </c>
      <c r="C768" s="19" t="s">
        <v>28</v>
      </c>
      <c r="D768" s="19" t="s">
        <v>28</v>
      </c>
      <c r="E768" s="11" t="s">
        <v>28</v>
      </c>
      <c r="F768" s="19" t="s">
        <v>28</v>
      </c>
    </row>
    <row r="769" spans="1:6" ht="12.75">
      <c r="A769" s="19" t="s">
        <v>28</v>
      </c>
      <c r="B769" s="11" t="s">
        <v>28</v>
      </c>
      <c r="C769" s="19" t="s">
        <v>28</v>
      </c>
      <c r="D769" s="19" t="s">
        <v>28</v>
      </c>
      <c r="E769" s="11" t="s">
        <v>28</v>
      </c>
      <c r="F769" s="19" t="s">
        <v>28</v>
      </c>
    </row>
    <row r="770" spans="1:6" ht="12.75">
      <c r="A770" s="19" t="s">
        <v>28</v>
      </c>
      <c r="B770" s="11" t="s">
        <v>28</v>
      </c>
      <c r="C770" s="19" t="s">
        <v>28</v>
      </c>
      <c r="D770" s="19" t="s">
        <v>28</v>
      </c>
      <c r="E770" s="11" t="s">
        <v>28</v>
      </c>
      <c r="F770" s="19" t="s">
        <v>28</v>
      </c>
    </row>
    <row r="771" spans="1:6" ht="12.75">
      <c r="A771" s="19" t="s">
        <v>28</v>
      </c>
      <c r="B771" s="11" t="s">
        <v>28</v>
      </c>
      <c r="C771" s="19" t="s">
        <v>28</v>
      </c>
      <c r="D771" s="19" t="s">
        <v>28</v>
      </c>
      <c r="E771" s="11" t="s">
        <v>28</v>
      </c>
      <c r="F771" s="19" t="s">
        <v>28</v>
      </c>
    </row>
    <row r="772" spans="1:6" ht="12.75">
      <c r="A772" s="19" t="s">
        <v>28</v>
      </c>
      <c r="B772" s="11" t="s">
        <v>28</v>
      </c>
      <c r="C772" s="19" t="s">
        <v>28</v>
      </c>
      <c r="D772" s="19" t="s">
        <v>28</v>
      </c>
      <c r="E772" s="11" t="s">
        <v>28</v>
      </c>
      <c r="F772" s="19" t="s">
        <v>28</v>
      </c>
    </row>
    <row r="773" spans="1:6" ht="12.75">
      <c r="A773" s="19" t="s">
        <v>28</v>
      </c>
      <c r="B773" s="11" t="s">
        <v>28</v>
      </c>
      <c r="C773" s="19" t="s">
        <v>28</v>
      </c>
      <c r="D773" s="19" t="s">
        <v>28</v>
      </c>
      <c r="E773" s="11" t="s">
        <v>28</v>
      </c>
      <c r="F773" s="19" t="s">
        <v>28</v>
      </c>
    </row>
    <row r="774" spans="1:6" ht="12.75">
      <c r="A774" s="19" t="s">
        <v>28</v>
      </c>
      <c r="B774" s="11" t="s">
        <v>28</v>
      </c>
      <c r="C774" s="19" t="s">
        <v>28</v>
      </c>
      <c r="D774" s="19" t="s">
        <v>28</v>
      </c>
      <c r="E774" s="11" t="s">
        <v>28</v>
      </c>
      <c r="F774" s="19" t="s">
        <v>28</v>
      </c>
    </row>
    <row r="775" spans="1:6" ht="12.75">
      <c r="A775" s="19" t="s">
        <v>28</v>
      </c>
      <c r="B775" s="11" t="s">
        <v>28</v>
      </c>
      <c r="C775" s="19" t="s">
        <v>28</v>
      </c>
      <c r="D775" s="19" t="s">
        <v>28</v>
      </c>
      <c r="E775" s="11" t="s">
        <v>28</v>
      </c>
      <c r="F775" s="19" t="s">
        <v>28</v>
      </c>
    </row>
    <row r="776" spans="1:6" ht="12.75">
      <c r="A776" s="19" t="s">
        <v>28</v>
      </c>
      <c r="B776" s="11" t="s">
        <v>28</v>
      </c>
      <c r="C776" s="19" t="s">
        <v>28</v>
      </c>
      <c r="D776" s="19" t="s">
        <v>28</v>
      </c>
      <c r="E776" s="11" t="s">
        <v>28</v>
      </c>
      <c r="F776" s="19" t="s">
        <v>28</v>
      </c>
    </row>
    <row r="777" spans="1:6" ht="12.75">
      <c r="A777" s="19" t="s">
        <v>28</v>
      </c>
      <c r="B777" s="11" t="s">
        <v>28</v>
      </c>
      <c r="C777" s="19" t="s">
        <v>28</v>
      </c>
      <c r="D777" s="19" t="s">
        <v>28</v>
      </c>
      <c r="E777" s="11" t="s">
        <v>28</v>
      </c>
      <c r="F777" s="19" t="s">
        <v>28</v>
      </c>
    </row>
    <row r="778" spans="1:6" ht="12.75">
      <c r="A778" s="19" t="s">
        <v>28</v>
      </c>
      <c r="B778" s="11" t="s">
        <v>28</v>
      </c>
      <c r="C778" s="19" t="s">
        <v>28</v>
      </c>
      <c r="D778" s="19" t="s">
        <v>28</v>
      </c>
      <c r="E778" s="11" t="s">
        <v>28</v>
      </c>
      <c r="F778" s="19" t="s">
        <v>28</v>
      </c>
    </row>
    <row r="779" spans="1:6" ht="12.75">
      <c r="A779" s="19" t="s">
        <v>28</v>
      </c>
      <c r="B779" s="11" t="s">
        <v>28</v>
      </c>
      <c r="C779" s="19" t="s">
        <v>28</v>
      </c>
      <c r="D779" s="19" t="s">
        <v>28</v>
      </c>
      <c r="E779" s="11" t="s">
        <v>28</v>
      </c>
      <c r="F779" s="19" t="s">
        <v>28</v>
      </c>
    </row>
    <row r="780" spans="1:6" ht="12.75">
      <c r="A780" s="19" t="s">
        <v>28</v>
      </c>
      <c r="B780" s="11" t="s">
        <v>28</v>
      </c>
      <c r="C780" s="19" t="s">
        <v>28</v>
      </c>
      <c r="D780" s="19" t="s">
        <v>28</v>
      </c>
      <c r="E780" s="11" t="s">
        <v>28</v>
      </c>
      <c r="F780" s="19" t="s">
        <v>28</v>
      </c>
    </row>
    <row r="781" spans="1:6" ht="12.75">
      <c r="A781" s="19" t="s">
        <v>28</v>
      </c>
      <c r="B781" s="11" t="s">
        <v>28</v>
      </c>
      <c r="C781" s="19" t="s">
        <v>28</v>
      </c>
      <c r="D781" s="19" t="s">
        <v>28</v>
      </c>
      <c r="E781" s="11" t="s">
        <v>28</v>
      </c>
      <c r="F781" s="19" t="s">
        <v>28</v>
      </c>
    </row>
    <row r="782" spans="1:6" ht="12.75">
      <c r="A782" s="19" t="s">
        <v>28</v>
      </c>
      <c r="B782" s="11" t="s">
        <v>28</v>
      </c>
      <c r="C782" s="19" t="s">
        <v>28</v>
      </c>
      <c r="D782" s="19" t="s">
        <v>28</v>
      </c>
      <c r="E782" s="11" t="s">
        <v>28</v>
      </c>
      <c r="F782" s="19" t="s">
        <v>28</v>
      </c>
    </row>
    <row r="783" spans="1:6" ht="12.75">
      <c r="A783" s="19" t="s">
        <v>28</v>
      </c>
      <c r="B783" s="11" t="s">
        <v>28</v>
      </c>
      <c r="C783" s="19" t="s">
        <v>28</v>
      </c>
      <c r="D783" s="19" t="s">
        <v>28</v>
      </c>
      <c r="E783" s="11" t="s">
        <v>28</v>
      </c>
      <c r="F783" s="19" t="s">
        <v>28</v>
      </c>
    </row>
    <row r="784" spans="1:6" ht="12.75">
      <c r="A784" s="19" t="s">
        <v>28</v>
      </c>
      <c r="B784" s="11" t="s">
        <v>28</v>
      </c>
      <c r="C784" s="19" t="s">
        <v>28</v>
      </c>
      <c r="D784" s="19" t="s">
        <v>28</v>
      </c>
      <c r="E784" s="11" t="s">
        <v>28</v>
      </c>
      <c r="F784" s="19" t="s">
        <v>28</v>
      </c>
    </row>
    <row r="785" spans="1:6" ht="12.75">
      <c r="A785" s="19" t="s">
        <v>28</v>
      </c>
      <c r="B785" s="11" t="s">
        <v>28</v>
      </c>
      <c r="C785" s="19" t="s">
        <v>28</v>
      </c>
      <c r="D785" s="19" t="s">
        <v>28</v>
      </c>
      <c r="E785" s="11" t="s">
        <v>28</v>
      </c>
      <c r="F785" s="19" t="s">
        <v>28</v>
      </c>
    </row>
    <row r="786" spans="1:6" ht="12.75">
      <c r="A786" s="19" t="s">
        <v>28</v>
      </c>
      <c r="B786" s="11" t="s">
        <v>28</v>
      </c>
      <c r="C786" s="19" t="s">
        <v>28</v>
      </c>
      <c r="D786" s="19" t="s">
        <v>28</v>
      </c>
      <c r="E786" s="11" t="s">
        <v>28</v>
      </c>
      <c r="F786" s="19" t="s">
        <v>28</v>
      </c>
    </row>
    <row r="787" spans="1:6" ht="12.75">
      <c r="A787" s="19" t="s">
        <v>28</v>
      </c>
      <c r="B787" s="11" t="s">
        <v>28</v>
      </c>
      <c r="C787" s="19" t="s">
        <v>28</v>
      </c>
      <c r="D787" s="19" t="s">
        <v>28</v>
      </c>
      <c r="E787" s="11" t="s">
        <v>28</v>
      </c>
      <c r="F787" s="19" t="s">
        <v>28</v>
      </c>
    </row>
    <row r="788" spans="1:6" ht="12.75">
      <c r="A788" s="19" t="s">
        <v>28</v>
      </c>
      <c r="B788" s="11" t="s">
        <v>28</v>
      </c>
      <c r="C788" s="19" t="s">
        <v>28</v>
      </c>
      <c r="D788" s="19" t="s">
        <v>28</v>
      </c>
      <c r="E788" s="11" t="s">
        <v>28</v>
      </c>
      <c r="F788" s="19" t="s">
        <v>28</v>
      </c>
    </row>
    <row r="789" spans="1:6" ht="12.75">
      <c r="A789" s="19" t="s">
        <v>28</v>
      </c>
      <c r="B789" s="11" t="s">
        <v>28</v>
      </c>
      <c r="C789" s="19" t="s">
        <v>28</v>
      </c>
      <c r="D789" s="19" t="s">
        <v>28</v>
      </c>
      <c r="E789" s="11" t="s">
        <v>28</v>
      </c>
      <c r="F789" s="19" t="s">
        <v>28</v>
      </c>
    </row>
    <row r="790" spans="1:6" ht="12.75">
      <c r="A790" s="19" t="s">
        <v>28</v>
      </c>
      <c r="B790" s="11" t="s">
        <v>28</v>
      </c>
      <c r="C790" s="19" t="s">
        <v>28</v>
      </c>
      <c r="D790" s="19" t="s">
        <v>28</v>
      </c>
      <c r="E790" s="11" t="s">
        <v>28</v>
      </c>
      <c r="F790" s="19" t="s">
        <v>28</v>
      </c>
    </row>
    <row r="791" spans="1:6" ht="12.75">
      <c r="A791" s="19" t="s">
        <v>28</v>
      </c>
      <c r="B791" s="11" t="s">
        <v>28</v>
      </c>
      <c r="C791" s="19" t="s">
        <v>28</v>
      </c>
      <c r="D791" s="19" t="s">
        <v>28</v>
      </c>
      <c r="E791" s="11" t="s">
        <v>28</v>
      </c>
      <c r="F791" s="19" t="s">
        <v>28</v>
      </c>
    </row>
    <row r="792" spans="1:6" ht="12.75">
      <c r="A792" s="19" t="s">
        <v>28</v>
      </c>
      <c r="B792" s="11" t="s">
        <v>28</v>
      </c>
      <c r="C792" s="19" t="s">
        <v>28</v>
      </c>
      <c r="D792" s="19" t="s">
        <v>28</v>
      </c>
      <c r="E792" s="11" t="s">
        <v>28</v>
      </c>
      <c r="F792" s="19" t="s">
        <v>28</v>
      </c>
    </row>
    <row r="793" spans="1:6" ht="12.75">
      <c r="A793" s="19" t="s">
        <v>28</v>
      </c>
      <c r="B793" s="11" t="s">
        <v>28</v>
      </c>
      <c r="C793" s="19" t="s">
        <v>28</v>
      </c>
      <c r="D793" s="19" t="s">
        <v>28</v>
      </c>
      <c r="E793" s="11" t="s">
        <v>28</v>
      </c>
      <c r="F793" s="19" t="s">
        <v>28</v>
      </c>
    </row>
    <row r="794" spans="1:6" ht="12.75">
      <c r="A794" s="19" t="s">
        <v>28</v>
      </c>
      <c r="B794" s="11" t="s">
        <v>28</v>
      </c>
      <c r="C794" s="19" t="s">
        <v>28</v>
      </c>
      <c r="D794" s="19" t="s">
        <v>28</v>
      </c>
      <c r="E794" s="11" t="s">
        <v>28</v>
      </c>
      <c r="F794" s="19" t="s">
        <v>28</v>
      </c>
    </row>
    <row r="795" spans="1:6" ht="12.75">
      <c r="A795" s="19" t="s">
        <v>28</v>
      </c>
      <c r="B795" s="11" t="s">
        <v>28</v>
      </c>
      <c r="C795" s="19" t="s">
        <v>28</v>
      </c>
      <c r="D795" s="19" t="s">
        <v>28</v>
      </c>
      <c r="E795" s="11" t="s">
        <v>28</v>
      </c>
      <c r="F795" s="19" t="s">
        <v>28</v>
      </c>
    </row>
    <row r="796" spans="1:6" ht="12.75">
      <c r="A796" s="19" t="s">
        <v>28</v>
      </c>
      <c r="B796" s="11" t="s">
        <v>28</v>
      </c>
      <c r="C796" s="19" t="s">
        <v>28</v>
      </c>
      <c r="D796" s="19" t="s">
        <v>28</v>
      </c>
      <c r="E796" s="11" t="s">
        <v>28</v>
      </c>
      <c r="F796" s="19" t="s">
        <v>28</v>
      </c>
    </row>
    <row r="797" spans="1:6" ht="12.75">
      <c r="A797" s="19" t="s">
        <v>28</v>
      </c>
      <c r="B797" s="11" t="s">
        <v>28</v>
      </c>
      <c r="C797" s="19" t="s">
        <v>28</v>
      </c>
      <c r="D797" s="19" t="s">
        <v>28</v>
      </c>
      <c r="E797" s="11" t="s">
        <v>28</v>
      </c>
      <c r="F797" s="19" t="s">
        <v>28</v>
      </c>
    </row>
    <row r="798" spans="1:6" ht="12.75">
      <c r="A798" s="19" t="s">
        <v>28</v>
      </c>
      <c r="B798" s="11" t="s">
        <v>28</v>
      </c>
      <c r="C798" s="19" t="s">
        <v>28</v>
      </c>
      <c r="D798" s="19" t="s">
        <v>28</v>
      </c>
      <c r="E798" s="11" t="s">
        <v>28</v>
      </c>
      <c r="F798" s="19" t="s">
        <v>28</v>
      </c>
    </row>
    <row r="799" spans="1:6" ht="12.75">
      <c r="A799" s="19" t="s">
        <v>28</v>
      </c>
      <c r="B799" s="11" t="s">
        <v>28</v>
      </c>
      <c r="C799" s="19" t="s">
        <v>28</v>
      </c>
      <c r="D799" s="19" t="s">
        <v>28</v>
      </c>
      <c r="E799" s="11" t="s">
        <v>28</v>
      </c>
      <c r="F799" s="19" t="s">
        <v>28</v>
      </c>
    </row>
    <row r="800" spans="1:6" ht="12.75">
      <c r="A800" s="19" t="s">
        <v>28</v>
      </c>
      <c r="B800" s="11" t="s">
        <v>28</v>
      </c>
      <c r="C800" s="19" t="s">
        <v>28</v>
      </c>
      <c r="D800" s="19" t="s">
        <v>28</v>
      </c>
      <c r="E800" s="11" t="s">
        <v>28</v>
      </c>
      <c r="F800" s="19" t="s">
        <v>28</v>
      </c>
    </row>
    <row r="801" spans="1:6" ht="12.75">
      <c r="A801" s="19" t="s">
        <v>28</v>
      </c>
      <c r="B801" s="11" t="s">
        <v>28</v>
      </c>
      <c r="C801" s="19" t="s">
        <v>28</v>
      </c>
      <c r="D801" s="19" t="s">
        <v>28</v>
      </c>
      <c r="E801" s="11" t="s">
        <v>28</v>
      </c>
      <c r="F801" s="19" t="s">
        <v>28</v>
      </c>
    </row>
    <row r="802" spans="1:6" ht="12.75">
      <c r="A802" s="19" t="s">
        <v>28</v>
      </c>
      <c r="B802" s="11" t="s">
        <v>28</v>
      </c>
      <c r="C802" s="19" t="s">
        <v>28</v>
      </c>
      <c r="D802" s="19" t="s">
        <v>28</v>
      </c>
      <c r="E802" s="11" t="s">
        <v>28</v>
      </c>
      <c r="F802" s="19" t="s">
        <v>28</v>
      </c>
    </row>
    <row r="803" spans="1:6" ht="12.75">
      <c r="A803" s="19" t="s">
        <v>28</v>
      </c>
      <c r="B803" s="11" t="s">
        <v>28</v>
      </c>
      <c r="C803" s="19" t="s">
        <v>28</v>
      </c>
      <c r="D803" s="19" t="s">
        <v>28</v>
      </c>
      <c r="E803" s="11" t="s">
        <v>28</v>
      </c>
      <c r="F803" s="19" t="s">
        <v>28</v>
      </c>
    </row>
    <row r="804" spans="1:6" ht="12.75">
      <c r="A804" s="19" t="s">
        <v>28</v>
      </c>
      <c r="B804" s="11" t="s">
        <v>28</v>
      </c>
      <c r="C804" s="19" t="s">
        <v>28</v>
      </c>
      <c r="D804" s="19" t="s">
        <v>28</v>
      </c>
      <c r="E804" s="11" t="s">
        <v>28</v>
      </c>
      <c r="F804" s="19" t="s">
        <v>28</v>
      </c>
    </row>
    <row r="805" spans="1:6" ht="12.75">
      <c r="A805" s="19" t="s">
        <v>28</v>
      </c>
      <c r="B805" s="11" t="s">
        <v>28</v>
      </c>
      <c r="C805" s="19" t="s">
        <v>28</v>
      </c>
      <c r="D805" s="19" t="s">
        <v>28</v>
      </c>
      <c r="E805" s="11" t="s">
        <v>28</v>
      </c>
      <c r="F805" s="19" t="s">
        <v>28</v>
      </c>
    </row>
    <row r="806" spans="1:6" ht="12.75">
      <c r="A806" s="19" t="s">
        <v>28</v>
      </c>
      <c r="B806" s="11" t="s">
        <v>28</v>
      </c>
      <c r="C806" s="19" t="s">
        <v>28</v>
      </c>
      <c r="D806" s="19" t="s">
        <v>28</v>
      </c>
      <c r="E806" s="11" t="s">
        <v>28</v>
      </c>
      <c r="F806" s="19" t="s">
        <v>28</v>
      </c>
    </row>
    <row r="807" spans="1:6" ht="12.75">
      <c r="A807" s="19" t="s">
        <v>28</v>
      </c>
      <c r="B807" s="11" t="s">
        <v>28</v>
      </c>
      <c r="C807" s="19" t="s">
        <v>28</v>
      </c>
      <c r="D807" s="19" t="s">
        <v>28</v>
      </c>
      <c r="E807" s="11" t="s">
        <v>28</v>
      </c>
      <c r="F807" s="19" t="s">
        <v>28</v>
      </c>
    </row>
    <row r="808" spans="1:6" ht="12.75">
      <c r="A808" s="19" t="s">
        <v>28</v>
      </c>
      <c r="B808" s="11" t="s">
        <v>28</v>
      </c>
      <c r="C808" s="19" t="s">
        <v>28</v>
      </c>
      <c r="D808" s="19" t="s">
        <v>28</v>
      </c>
      <c r="E808" s="11" t="s">
        <v>28</v>
      </c>
      <c r="F808" s="19" t="s">
        <v>28</v>
      </c>
    </row>
    <row r="809" spans="1:6" ht="12.75">
      <c r="A809" s="19" t="s">
        <v>28</v>
      </c>
      <c r="B809" s="11" t="s">
        <v>28</v>
      </c>
      <c r="C809" s="19" t="s">
        <v>28</v>
      </c>
      <c r="D809" s="19" t="s">
        <v>28</v>
      </c>
      <c r="E809" s="11" t="s">
        <v>28</v>
      </c>
      <c r="F809" s="19" t="s">
        <v>28</v>
      </c>
    </row>
    <row r="810" spans="1:6" ht="12.75">
      <c r="A810" s="19" t="s">
        <v>28</v>
      </c>
      <c r="B810" s="11" t="s">
        <v>28</v>
      </c>
      <c r="C810" s="19" t="s">
        <v>28</v>
      </c>
      <c r="D810" s="19" t="s">
        <v>28</v>
      </c>
      <c r="E810" s="11" t="s">
        <v>28</v>
      </c>
      <c r="F810" s="19" t="s">
        <v>28</v>
      </c>
    </row>
    <row r="811" spans="1:6" ht="12.75">
      <c r="A811" s="19" t="s">
        <v>28</v>
      </c>
      <c r="B811" s="11" t="s">
        <v>28</v>
      </c>
      <c r="C811" s="19" t="s">
        <v>28</v>
      </c>
      <c r="D811" s="19" t="s">
        <v>28</v>
      </c>
      <c r="E811" s="11" t="s">
        <v>28</v>
      </c>
      <c r="F811" s="19" t="s">
        <v>28</v>
      </c>
    </row>
    <row r="812" spans="1:6" ht="12.75">
      <c r="A812" s="19" t="s">
        <v>28</v>
      </c>
      <c r="B812" s="11" t="s">
        <v>28</v>
      </c>
      <c r="C812" s="19" t="s">
        <v>28</v>
      </c>
      <c r="D812" s="19" t="s">
        <v>28</v>
      </c>
      <c r="E812" s="11" t="s">
        <v>28</v>
      </c>
      <c r="F812" s="19" t="s">
        <v>28</v>
      </c>
    </row>
    <row r="813" spans="1:6" ht="12.75">
      <c r="A813" s="19" t="s">
        <v>28</v>
      </c>
      <c r="B813" s="11" t="s">
        <v>28</v>
      </c>
      <c r="C813" s="19" t="s">
        <v>28</v>
      </c>
      <c r="D813" s="19" t="s">
        <v>28</v>
      </c>
      <c r="E813" s="11" t="s">
        <v>28</v>
      </c>
      <c r="F813" s="19" t="s">
        <v>28</v>
      </c>
    </row>
    <row r="814" spans="1:6" ht="12.75">
      <c r="A814" s="19" t="s">
        <v>28</v>
      </c>
      <c r="B814" s="11" t="s">
        <v>28</v>
      </c>
      <c r="C814" s="19" t="s">
        <v>28</v>
      </c>
      <c r="D814" s="19" t="s">
        <v>28</v>
      </c>
      <c r="E814" s="11" t="s">
        <v>28</v>
      </c>
      <c r="F814" s="19" t="s">
        <v>28</v>
      </c>
    </row>
    <row r="815" spans="1:6" ht="12.75">
      <c r="A815" s="19" t="s">
        <v>28</v>
      </c>
      <c r="B815" s="11" t="s">
        <v>28</v>
      </c>
      <c r="C815" s="19" t="s">
        <v>28</v>
      </c>
      <c r="D815" s="19" t="s">
        <v>28</v>
      </c>
      <c r="E815" s="11" t="s">
        <v>28</v>
      </c>
      <c r="F815" s="19" t="s">
        <v>28</v>
      </c>
    </row>
    <row r="816" spans="1:6" ht="12.75">
      <c r="A816" s="19" t="s">
        <v>28</v>
      </c>
      <c r="B816" s="11" t="s">
        <v>28</v>
      </c>
      <c r="C816" s="19" t="s">
        <v>28</v>
      </c>
      <c r="D816" s="19" t="s">
        <v>28</v>
      </c>
      <c r="E816" s="11" t="s">
        <v>28</v>
      </c>
      <c r="F816" s="19" t="s">
        <v>28</v>
      </c>
    </row>
    <row r="817" spans="1:6" ht="12.75">
      <c r="A817" s="19" t="s">
        <v>28</v>
      </c>
      <c r="B817" s="11" t="s">
        <v>28</v>
      </c>
      <c r="C817" s="19" t="s">
        <v>28</v>
      </c>
      <c r="D817" s="19" t="s">
        <v>28</v>
      </c>
      <c r="E817" s="11" t="s">
        <v>28</v>
      </c>
      <c r="F817" s="19" t="s">
        <v>28</v>
      </c>
    </row>
    <row r="818" spans="1:6" ht="12.75">
      <c r="A818" s="19" t="s">
        <v>28</v>
      </c>
      <c r="B818" s="11" t="s">
        <v>28</v>
      </c>
      <c r="C818" s="19" t="s">
        <v>28</v>
      </c>
      <c r="D818" s="19" t="s">
        <v>28</v>
      </c>
      <c r="E818" s="11" t="s">
        <v>28</v>
      </c>
      <c r="F818" s="19" t="s">
        <v>28</v>
      </c>
    </row>
    <row r="819" spans="1:6" ht="12.75">
      <c r="A819" s="19" t="s">
        <v>28</v>
      </c>
      <c r="B819" s="11" t="s">
        <v>28</v>
      </c>
      <c r="C819" s="19" t="s">
        <v>28</v>
      </c>
      <c r="D819" s="19" t="s">
        <v>28</v>
      </c>
      <c r="E819" s="11" t="s">
        <v>28</v>
      </c>
      <c r="F819" s="19" t="s">
        <v>28</v>
      </c>
    </row>
    <row r="820" spans="1:6" ht="12.75">
      <c r="A820" s="19" t="s">
        <v>28</v>
      </c>
      <c r="B820" s="11" t="s">
        <v>28</v>
      </c>
      <c r="C820" s="19" t="s">
        <v>28</v>
      </c>
      <c r="D820" s="19" t="s">
        <v>28</v>
      </c>
      <c r="E820" s="11" t="s">
        <v>28</v>
      </c>
      <c r="F820" s="19" t="s">
        <v>28</v>
      </c>
    </row>
    <row r="821" spans="1:6" ht="12.75">
      <c r="A821" s="19" t="s">
        <v>28</v>
      </c>
      <c r="B821" s="11" t="s">
        <v>28</v>
      </c>
      <c r="C821" s="19" t="s">
        <v>28</v>
      </c>
      <c r="D821" s="19" t="s">
        <v>28</v>
      </c>
      <c r="E821" s="11" t="s">
        <v>28</v>
      </c>
      <c r="F821" s="19" t="s">
        <v>28</v>
      </c>
    </row>
    <row r="822" spans="1:6" ht="12.75">
      <c r="A822" s="19" t="s">
        <v>28</v>
      </c>
      <c r="B822" s="11" t="s">
        <v>28</v>
      </c>
      <c r="C822" s="19" t="s">
        <v>28</v>
      </c>
      <c r="D822" s="19" t="s">
        <v>28</v>
      </c>
      <c r="E822" s="11" t="s">
        <v>28</v>
      </c>
      <c r="F822" s="19" t="s">
        <v>28</v>
      </c>
    </row>
    <row r="823" spans="1:6" ht="12.75">
      <c r="A823" s="19" t="s">
        <v>28</v>
      </c>
      <c r="B823" s="11" t="s">
        <v>28</v>
      </c>
      <c r="C823" s="19" t="s">
        <v>28</v>
      </c>
      <c r="D823" s="19" t="s">
        <v>28</v>
      </c>
      <c r="E823" s="11" t="s">
        <v>28</v>
      </c>
      <c r="F823" s="19" t="s">
        <v>28</v>
      </c>
    </row>
    <row r="824" spans="1:6" ht="12.75">
      <c r="A824" s="19" t="s">
        <v>28</v>
      </c>
      <c r="B824" s="11" t="s">
        <v>28</v>
      </c>
      <c r="C824" s="19" t="s">
        <v>28</v>
      </c>
      <c r="D824" s="19" t="s">
        <v>28</v>
      </c>
      <c r="E824" s="11" t="s">
        <v>28</v>
      </c>
      <c r="F824" s="19" t="s">
        <v>28</v>
      </c>
    </row>
    <row r="825" spans="1:6" ht="12.75">
      <c r="A825" s="19" t="s">
        <v>28</v>
      </c>
      <c r="B825" s="11" t="s">
        <v>28</v>
      </c>
      <c r="C825" s="19" t="s">
        <v>28</v>
      </c>
      <c r="D825" s="19" t="s">
        <v>28</v>
      </c>
      <c r="E825" s="11" t="s">
        <v>28</v>
      </c>
      <c r="F825" s="19" t="s">
        <v>28</v>
      </c>
    </row>
    <row r="826" spans="1:6" ht="12.75">
      <c r="A826" s="19" t="s">
        <v>28</v>
      </c>
      <c r="B826" s="11" t="s">
        <v>28</v>
      </c>
      <c r="C826" s="19" t="s">
        <v>28</v>
      </c>
      <c r="D826" s="19" t="s">
        <v>28</v>
      </c>
      <c r="E826" s="11" t="s">
        <v>28</v>
      </c>
      <c r="F826" s="19" t="s">
        <v>28</v>
      </c>
    </row>
    <row r="827" spans="1:6" ht="12.75">
      <c r="A827" s="19" t="s">
        <v>28</v>
      </c>
      <c r="B827" s="11" t="s">
        <v>28</v>
      </c>
      <c r="C827" s="19" t="s">
        <v>28</v>
      </c>
      <c r="D827" s="19" t="s">
        <v>28</v>
      </c>
      <c r="E827" s="11" t="s">
        <v>28</v>
      </c>
      <c r="F827" s="19" t="s">
        <v>28</v>
      </c>
    </row>
    <row r="828" spans="1:6" ht="12.75">
      <c r="A828" s="19" t="s">
        <v>28</v>
      </c>
      <c r="B828" s="11" t="s">
        <v>28</v>
      </c>
      <c r="C828" s="19" t="s">
        <v>28</v>
      </c>
      <c r="D828" s="19" t="s">
        <v>28</v>
      </c>
      <c r="E828" s="11" t="s">
        <v>28</v>
      </c>
      <c r="F828" s="19" t="s">
        <v>28</v>
      </c>
    </row>
    <row r="829" spans="1:6" ht="12.75">
      <c r="A829" s="19" t="s">
        <v>28</v>
      </c>
      <c r="B829" s="11" t="s">
        <v>28</v>
      </c>
      <c r="C829" s="19" t="s">
        <v>28</v>
      </c>
      <c r="D829" s="19" t="s">
        <v>28</v>
      </c>
      <c r="E829" s="11" t="s">
        <v>28</v>
      </c>
      <c r="F829" s="19" t="s">
        <v>28</v>
      </c>
    </row>
    <row r="830" spans="1:6" ht="12.75">
      <c r="A830" s="19" t="s">
        <v>28</v>
      </c>
      <c r="B830" s="11" t="s">
        <v>28</v>
      </c>
      <c r="C830" s="19" t="s">
        <v>28</v>
      </c>
      <c r="D830" s="19" t="s">
        <v>28</v>
      </c>
      <c r="E830" s="11" t="s">
        <v>28</v>
      </c>
      <c r="F830" s="19" t="s">
        <v>28</v>
      </c>
    </row>
    <row r="831" spans="1:6" ht="12.75">
      <c r="A831" s="19" t="s">
        <v>28</v>
      </c>
      <c r="B831" s="11" t="s">
        <v>28</v>
      </c>
      <c r="C831" s="19" t="s">
        <v>28</v>
      </c>
      <c r="D831" s="19" t="s">
        <v>28</v>
      </c>
      <c r="E831" s="11" t="s">
        <v>28</v>
      </c>
      <c r="F831" s="19" t="s">
        <v>28</v>
      </c>
    </row>
    <row r="832" spans="1:6" ht="12.75">
      <c r="A832" s="19" t="s">
        <v>28</v>
      </c>
      <c r="B832" s="11" t="s">
        <v>28</v>
      </c>
      <c r="C832" s="19" t="s">
        <v>28</v>
      </c>
      <c r="D832" s="19" t="s">
        <v>28</v>
      </c>
      <c r="E832" s="11" t="s">
        <v>28</v>
      </c>
      <c r="F832" s="19" t="s">
        <v>28</v>
      </c>
    </row>
    <row r="833" spans="1:6" ht="12.75">
      <c r="A833" s="19" t="s">
        <v>28</v>
      </c>
      <c r="B833" s="11" t="s">
        <v>28</v>
      </c>
      <c r="C833" s="19" t="s">
        <v>28</v>
      </c>
      <c r="D833" s="19" t="s">
        <v>28</v>
      </c>
      <c r="E833" s="11" t="s">
        <v>28</v>
      </c>
      <c r="F833" s="19" t="s">
        <v>28</v>
      </c>
    </row>
    <row r="834" spans="1:6" ht="12.75">
      <c r="A834" s="19" t="s">
        <v>28</v>
      </c>
      <c r="B834" s="11" t="s">
        <v>28</v>
      </c>
      <c r="C834" s="19" t="s">
        <v>28</v>
      </c>
      <c r="D834" s="19" t="s">
        <v>28</v>
      </c>
      <c r="E834" s="11" t="s">
        <v>28</v>
      </c>
      <c r="F834" s="19" t="s">
        <v>28</v>
      </c>
    </row>
    <row r="835" spans="1:6" ht="12.75">
      <c r="A835" s="19" t="s">
        <v>28</v>
      </c>
      <c r="B835" s="11" t="s">
        <v>28</v>
      </c>
      <c r="C835" s="19" t="s">
        <v>28</v>
      </c>
      <c r="D835" s="19" t="s">
        <v>28</v>
      </c>
      <c r="E835" s="11" t="s">
        <v>28</v>
      </c>
      <c r="F835" s="19" t="s">
        <v>28</v>
      </c>
    </row>
    <row r="836" spans="1:6" ht="12.75">
      <c r="A836" s="19" t="s">
        <v>28</v>
      </c>
      <c r="B836" s="11" t="s">
        <v>28</v>
      </c>
      <c r="C836" s="19" t="s">
        <v>28</v>
      </c>
      <c r="D836" s="19" t="s">
        <v>28</v>
      </c>
      <c r="E836" s="11" t="s">
        <v>28</v>
      </c>
      <c r="F836" s="19" t="s">
        <v>28</v>
      </c>
    </row>
    <row r="837" spans="1:6" ht="12.75">
      <c r="A837" s="19" t="s">
        <v>28</v>
      </c>
      <c r="B837" s="11" t="s">
        <v>28</v>
      </c>
      <c r="C837" s="19" t="s">
        <v>28</v>
      </c>
      <c r="D837" s="19" t="s">
        <v>28</v>
      </c>
      <c r="E837" s="11" t="s">
        <v>28</v>
      </c>
      <c r="F837" s="19" t="s">
        <v>28</v>
      </c>
    </row>
    <row r="838" spans="1:6" ht="12.75">
      <c r="A838" s="19" t="s">
        <v>28</v>
      </c>
      <c r="B838" s="11" t="s">
        <v>28</v>
      </c>
      <c r="C838" s="19" t="s">
        <v>28</v>
      </c>
      <c r="D838" s="19" t="s">
        <v>28</v>
      </c>
      <c r="E838" s="11" t="s">
        <v>28</v>
      </c>
      <c r="F838" s="19" t="s">
        <v>28</v>
      </c>
    </row>
    <row r="839" spans="1:6" ht="12.75">
      <c r="A839" s="19" t="s">
        <v>28</v>
      </c>
      <c r="B839" s="11" t="s">
        <v>28</v>
      </c>
      <c r="C839" s="19" t="s">
        <v>28</v>
      </c>
      <c r="D839" s="19" t="s">
        <v>28</v>
      </c>
      <c r="E839" s="11" t="s">
        <v>28</v>
      </c>
      <c r="F839" s="19" t="s">
        <v>28</v>
      </c>
    </row>
    <row r="840" spans="1:6" ht="12.75">
      <c r="A840" s="19" t="s">
        <v>28</v>
      </c>
      <c r="B840" s="11" t="s">
        <v>28</v>
      </c>
      <c r="C840" s="19" t="s">
        <v>28</v>
      </c>
      <c r="D840" s="19" t="s">
        <v>28</v>
      </c>
      <c r="E840" s="11" t="s">
        <v>28</v>
      </c>
      <c r="F840" s="19" t="s">
        <v>28</v>
      </c>
    </row>
    <row r="841" spans="1:6" ht="12.75">
      <c r="A841" s="19" t="s">
        <v>28</v>
      </c>
      <c r="B841" s="11" t="s">
        <v>28</v>
      </c>
      <c r="C841" s="19" t="s">
        <v>28</v>
      </c>
      <c r="D841" s="19" t="s">
        <v>28</v>
      </c>
      <c r="E841" s="11" t="s">
        <v>28</v>
      </c>
      <c r="F841" s="19" t="s">
        <v>28</v>
      </c>
    </row>
    <row r="842" spans="1:6" ht="12.75">
      <c r="A842" s="19" t="s">
        <v>28</v>
      </c>
      <c r="B842" s="11" t="s">
        <v>28</v>
      </c>
      <c r="C842" s="19" t="s">
        <v>28</v>
      </c>
      <c r="D842" s="19" t="s">
        <v>28</v>
      </c>
      <c r="E842" s="11" t="s">
        <v>28</v>
      </c>
      <c r="F842" s="19" t="s">
        <v>28</v>
      </c>
    </row>
    <row r="843" spans="1:6" ht="12.75">
      <c r="A843" s="19" t="s">
        <v>28</v>
      </c>
      <c r="B843" s="11" t="s">
        <v>28</v>
      </c>
      <c r="C843" s="19" t="s">
        <v>28</v>
      </c>
      <c r="D843" s="19" t="s">
        <v>28</v>
      </c>
      <c r="E843" s="11" t="s">
        <v>28</v>
      </c>
      <c r="F843" s="19" t="s">
        <v>28</v>
      </c>
    </row>
    <row r="844" spans="1:6" ht="12.75">
      <c r="A844" s="19" t="s">
        <v>28</v>
      </c>
      <c r="B844" s="11" t="s">
        <v>28</v>
      </c>
      <c r="C844" s="19" t="s">
        <v>28</v>
      </c>
      <c r="D844" s="19" t="s">
        <v>28</v>
      </c>
      <c r="E844" s="11" t="s">
        <v>28</v>
      </c>
      <c r="F844" s="19" t="s">
        <v>28</v>
      </c>
    </row>
    <row r="845" spans="1:6" ht="12.75">
      <c r="A845" s="19" t="s">
        <v>28</v>
      </c>
      <c r="B845" s="11" t="s">
        <v>28</v>
      </c>
      <c r="C845" s="19" t="s">
        <v>28</v>
      </c>
      <c r="D845" s="19" t="s">
        <v>28</v>
      </c>
      <c r="E845" s="11" t="s">
        <v>28</v>
      </c>
      <c r="F845" s="19" t="s">
        <v>28</v>
      </c>
    </row>
    <row r="846" spans="1:6" ht="12.75">
      <c r="A846" s="19" t="s">
        <v>28</v>
      </c>
      <c r="B846" s="11" t="s">
        <v>28</v>
      </c>
      <c r="C846" s="19" t="s">
        <v>28</v>
      </c>
      <c r="D846" s="19" t="s">
        <v>28</v>
      </c>
      <c r="E846" s="11" t="s">
        <v>28</v>
      </c>
      <c r="F846" s="19" t="s">
        <v>28</v>
      </c>
    </row>
    <row r="847" spans="1:6" ht="12.75">
      <c r="A847" s="19" t="s">
        <v>28</v>
      </c>
      <c r="B847" s="11" t="s">
        <v>28</v>
      </c>
      <c r="C847" s="19" t="s">
        <v>28</v>
      </c>
      <c r="D847" s="19" t="s">
        <v>28</v>
      </c>
      <c r="E847" s="11" t="s">
        <v>28</v>
      </c>
      <c r="F847" s="19" t="s">
        <v>28</v>
      </c>
    </row>
    <row r="848" spans="1:6" ht="12.75">
      <c r="A848" s="19" t="s">
        <v>28</v>
      </c>
      <c r="B848" s="11" t="s">
        <v>28</v>
      </c>
      <c r="C848" s="19" t="s">
        <v>28</v>
      </c>
      <c r="D848" s="19" t="s">
        <v>28</v>
      </c>
      <c r="E848" s="11" t="s">
        <v>28</v>
      </c>
      <c r="F848" s="19" t="s">
        <v>28</v>
      </c>
    </row>
    <row r="849" spans="1:6" ht="12.75">
      <c r="A849" s="19" t="s">
        <v>28</v>
      </c>
      <c r="B849" s="11" t="s">
        <v>28</v>
      </c>
      <c r="C849" s="19" t="s">
        <v>28</v>
      </c>
      <c r="D849" s="19" t="s">
        <v>28</v>
      </c>
      <c r="E849" s="11" t="s">
        <v>28</v>
      </c>
      <c r="F849" s="19" t="s">
        <v>28</v>
      </c>
    </row>
    <row r="850" spans="1:6" ht="12.75">
      <c r="A850" s="19" t="s">
        <v>28</v>
      </c>
      <c r="B850" s="11" t="s">
        <v>28</v>
      </c>
      <c r="C850" s="19" t="s">
        <v>28</v>
      </c>
      <c r="D850" s="19" t="s">
        <v>28</v>
      </c>
      <c r="E850" s="11" t="s">
        <v>28</v>
      </c>
      <c r="F850" s="19" t="s">
        <v>28</v>
      </c>
    </row>
    <row r="851" spans="1:6" ht="12.75">
      <c r="A851" s="19" t="s">
        <v>28</v>
      </c>
      <c r="B851" s="11" t="s">
        <v>28</v>
      </c>
      <c r="C851" s="19" t="s">
        <v>28</v>
      </c>
      <c r="D851" s="19" t="s">
        <v>28</v>
      </c>
      <c r="E851" s="11" t="s">
        <v>28</v>
      </c>
      <c r="F851" s="19" t="s">
        <v>28</v>
      </c>
    </row>
    <row r="852" spans="1:6" ht="12.75">
      <c r="A852" s="19" t="s">
        <v>28</v>
      </c>
      <c r="B852" s="11" t="s">
        <v>28</v>
      </c>
      <c r="C852" s="19" t="s">
        <v>28</v>
      </c>
      <c r="D852" s="19" t="s">
        <v>28</v>
      </c>
      <c r="E852" s="11" t="s">
        <v>28</v>
      </c>
      <c r="F852" s="19" t="s">
        <v>28</v>
      </c>
    </row>
    <row r="853" spans="1:6" ht="12.75">
      <c r="A853" s="19" t="s">
        <v>28</v>
      </c>
      <c r="B853" s="11" t="s">
        <v>28</v>
      </c>
      <c r="C853" s="19" t="s">
        <v>28</v>
      </c>
      <c r="D853" s="19" t="s">
        <v>28</v>
      </c>
      <c r="E853" s="11" t="s">
        <v>28</v>
      </c>
      <c r="F853" s="19" t="s">
        <v>28</v>
      </c>
    </row>
    <row r="854" spans="1:6" ht="12.75">
      <c r="A854" s="19" t="s">
        <v>28</v>
      </c>
      <c r="B854" s="11" t="s">
        <v>28</v>
      </c>
      <c r="C854" s="19" t="s">
        <v>28</v>
      </c>
      <c r="D854" s="19" t="s">
        <v>28</v>
      </c>
      <c r="E854" s="11" t="s">
        <v>28</v>
      </c>
      <c r="F854" s="19" t="s">
        <v>28</v>
      </c>
    </row>
    <row r="855" spans="1:6" ht="12.75">
      <c r="A855" s="19" t="s">
        <v>28</v>
      </c>
      <c r="B855" s="11" t="s">
        <v>28</v>
      </c>
      <c r="C855" s="19" t="s">
        <v>28</v>
      </c>
      <c r="D855" s="19" t="s">
        <v>28</v>
      </c>
      <c r="E855" s="11" t="s">
        <v>28</v>
      </c>
      <c r="F855" s="19" t="s">
        <v>28</v>
      </c>
    </row>
    <row r="856" spans="1:6" ht="12.75">
      <c r="A856" s="19" t="s">
        <v>28</v>
      </c>
      <c r="B856" s="11" t="s">
        <v>28</v>
      </c>
      <c r="C856" s="19" t="s">
        <v>28</v>
      </c>
      <c r="D856" s="19" t="s">
        <v>28</v>
      </c>
      <c r="E856" s="11" t="s">
        <v>28</v>
      </c>
      <c r="F856" s="19" t="s">
        <v>28</v>
      </c>
    </row>
    <row r="857" spans="1:6" ht="12.75">
      <c r="A857" s="19" t="s">
        <v>28</v>
      </c>
      <c r="B857" s="11" t="s">
        <v>28</v>
      </c>
      <c r="C857" s="19" t="s">
        <v>28</v>
      </c>
      <c r="D857" s="19" t="s">
        <v>28</v>
      </c>
      <c r="E857" s="11" t="s">
        <v>28</v>
      </c>
      <c r="F857" s="19" t="s">
        <v>28</v>
      </c>
    </row>
    <row r="858" spans="1:6" ht="12.75">
      <c r="A858" s="19" t="s">
        <v>28</v>
      </c>
      <c r="B858" s="11" t="s">
        <v>28</v>
      </c>
      <c r="C858" s="19" t="s">
        <v>28</v>
      </c>
      <c r="D858" s="19" t="s">
        <v>28</v>
      </c>
      <c r="E858" s="11" t="s">
        <v>28</v>
      </c>
      <c r="F858" s="19" t="s">
        <v>28</v>
      </c>
    </row>
    <row r="859" spans="1:6" ht="12.75">
      <c r="A859" s="19" t="s">
        <v>28</v>
      </c>
      <c r="B859" s="11" t="s">
        <v>28</v>
      </c>
      <c r="C859" s="19" t="s">
        <v>28</v>
      </c>
      <c r="D859" s="19" t="s">
        <v>28</v>
      </c>
      <c r="E859" s="11" t="s">
        <v>28</v>
      </c>
      <c r="F859" s="19" t="s">
        <v>28</v>
      </c>
    </row>
    <row r="860" spans="1:6" ht="12.75">
      <c r="A860" s="19" t="s">
        <v>28</v>
      </c>
      <c r="B860" s="11" t="s">
        <v>28</v>
      </c>
      <c r="C860" s="19" t="s">
        <v>28</v>
      </c>
      <c r="D860" s="19" t="s">
        <v>28</v>
      </c>
      <c r="E860" s="11" t="s">
        <v>28</v>
      </c>
      <c r="F860" s="19" t="s">
        <v>28</v>
      </c>
    </row>
    <row r="861" spans="1:6" ht="12.75">
      <c r="A861" s="19" t="s">
        <v>28</v>
      </c>
      <c r="B861" s="11" t="s">
        <v>28</v>
      </c>
      <c r="C861" s="19" t="s">
        <v>28</v>
      </c>
      <c r="D861" s="19" t="s">
        <v>28</v>
      </c>
      <c r="E861" s="11" t="s">
        <v>28</v>
      </c>
      <c r="F861" s="19" t="s">
        <v>28</v>
      </c>
    </row>
    <row r="862" spans="1:6" ht="12.75">
      <c r="A862" s="19" t="s">
        <v>28</v>
      </c>
      <c r="B862" s="11" t="s">
        <v>28</v>
      </c>
      <c r="C862" s="19" t="s">
        <v>28</v>
      </c>
      <c r="D862" s="19" t="s">
        <v>28</v>
      </c>
      <c r="E862" s="11" t="s">
        <v>28</v>
      </c>
      <c r="F862" s="19" t="s">
        <v>28</v>
      </c>
    </row>
    <row r="863" spans="1:6" ht="12.75">
      <c r="A863" s="19" t="s">
        <v>28</v>
      </c>
      <c r="B863" s="11" t="s">
        <v>28</v>
      </c>
      <c r="C863" s="19" t="s">
        <v>28</v>
      </c>
      <c r="D863" s="19" t="s">
        <v>28</v>
      </c>
      <c r="E863" s="11" t="s">
        <v>28</v>
      </c>
      <c r="F863" s="19" t="s">
        <v>28</v>
      </c>
    </row>
    <row r="864" spans="1:6" ht="12.75">
      <c r="A864" s="19" t="s">
        <v>28</v>
      </c>
      <c r="B864" s="11" t="s">
        <v>28</v>
      </c>
      <c r="C864" s="19" t="s">
        <v>28</v>
      </c>
      <c r="D864" s="19" t="s">
        <v>28</v>
      </c>
      <c r="E864" s="11" t="s">
        <v>28</v>
      </c>
      <c r="F864" s="19" t="s">
        <v>28</v>
      </c>
    </row>
    <row r="865" spans="1:6" ht="12.75">
      <c r="A865" s="19" t="s">
        <v>28</v>
      </c>
      <c r="B865" s="11" t="s">
        <v>28</v>
      </c>
      <c r="C865" s="19" t="s">
        <v>28</v>
      </c>
      <c r="D865" s="19" t="s">
        <v>28</v>
      </c>
      <c r="E865" s="11" t="s">
        <v>28</v>
      </c>
      <c r="F865" s="19" t="s">
        <v>28</v>
      </c>
    </row>
    <row r="866" spans="1:6" ht="12.75">
      <c r="A866" s="19" t="s">
        <v>28</v>
      </c>
      <c r="B866" s="11" t="s">
        <v>28</v>
      </c>
      <c r="C866" s="19" t="s">
        <v>28</v>
      </c>
      <c r="D866" s="19" t="s">
        <v>28</v>
      </c>
      <c r="E866" s="11" t="s">
        <v>28</v>
      </c>
      <c r="F866" s="19" t="s">
        <v>28</v>
      </c>
    </row>
    <row r="867" spans="1:6" ht="12.75">
      <c r="A867" s="19" t="s">
        <v>28</v>
      </c>
      <c r="B867" s="11" t="s">
        <v>28</v>
      </c>
      <c r="C867" s="19" t="s">
        <v>28</v>
      </c>
      <c r="D867" s="19" t="s">
        <v>28</v>
      </c>
      <c r="E867" s="11" t="s">
        <v>28</v>
      </c>
      <c r="F867" s="19" t="s">
        <v>28</v>
      </c>
    </row>
    <row r="868" spans="1:6" ht="12.75">
      <c r="A868" s="19" t="s">
        <v>28</v>
      </c>
      <c r="B868" s="11" t="s">
        <v>28</v>
      </c>
      <c r="C868" s="19" t="s">
        <v>28</v>
      </c>
      <c r="D868" s="19" t="s">
        <v>28</v>
      </c>
      <c r="E868" s="11" t="s">
        <v>28</v>
      </c>
      <c r="F868" s="19" t="s">
        <v>28</v>
      </c>
    </row>
    <row r="869" spans="1:6" ht="12.75">
      <c r="A869" s="19" t="s">
        <v>28</v>
      </c>
      <c r="B869" s="11" t="s">
        <v>28</v>
      </c>
      <c r="C869" s="19" t="s">
        <v>28</v>
      </c>
      <c r="D869" s="19" t="s">
        <v>28</v>
      </c>
      <c r="E869" s="11" t="s">
        <v>28</v>
      </c>
      <c r="F869" s="19" t="s">
        <v>28</v>
      </c>
    </row>
    <row r="870" spans="1:6" ht="12.75">
      <c r="A870" s="19" t="s">
        <v>28</v>
      </c>
      <c r="B870" s="11" t="s">
        <v>28</v>
      </c>
      <c r="C870" s="19" t="s">
        <v>28</v>
      </c>
      <c r="D870" s="19" t="s">
        <v>28</v>
      </c>
      <c r="E870" s="11" t="s">
        <v>28</v>
      </c>
      <c r="F870" s="19" t="s">
        <v>28</v>
      </c>
    </row>
    <row r="871" spans="1:6" ht="12.75">
      <c r="A871" s="19" t="s">
        <v>28</v>
      </c>
      <c r="B871" s="11" t="s">
        <v>28</v>
      </c>
      <c r="C871" s="19" t="s">
        <v>28</v>
      </c>
      <c r="D871" s="19" t="s">
        <v>28</v>
      </c>
      <c r="E871" s="11" t="s">
        <v>28</v>
      </c>
      <c r="F871" s="19" t="s">
        <v>28</v>
      </c>
    </row>
    <row r="872" spans="1:6" ht="12.75">
      <c r="A872" s="19" t="s">
        <v>28</v>
      </c>
      <c r="B872" s="11" t="s">
        <v>28</v>
      </c>
      <c r="C872" s="19" t="s">
        <v>28</v>
      </c>
      <c r="D872" s="19" t="s">
        <v>28</v>
      </c>
      <c r="E872" s="11" t="s">
        <v>28</v>
      </c>
      <c r="F872" s="19" t="s">
        <v>28</v>
      </c>
    </row>
    <row r="873" spans="1:6" ht="12.75">
      <c r="A873" s="19" t="s">
        <v>28</v>
      </c>
      <c r="B873" s="11" t="s">
        <v>28</v>
      </c>
      <c r="C873" s="19" t="s">
        <v>28</v>
      </c>
      <c r="D873" s="19" t="s">
        <v>28</v>
      </c>
      <c r="E873" s="11" t="s">
        <v>28</v>
      </c>
      <c r="F873" s="19" t="s">
        <v>28</v>
      </c>
    </row>
    <row r="874" spans="1:6" ht="12.75">
      <c r="A874" s="19" t="s">
        <v>28</v>
      </c>
      <c r="B874" s="11" t="s">
        <v>28</v>
      </c>
      <c r="C874" s="19" t="s">
        <v>28</v>
      </c>
      <c r="D874" s="19" t="s">
        <v>28</v>
      </c>
      <c r="E874" s="11" t="s">
        <v>28</v>
      </c>
      <c r="F874" s="19" t="s">
        <v>28</v>
      </c>
    </row>
    <row r="875" spans="1:6" ht="12.75">
      <c r="A875" s="19" t="s">
        <v>28</v>
      </c>
      <c r="B875" s="11" t="s">
        <v>28</v>
      </c>
      <c r="C875" s="19" t="s">
        <v>28</v>
      </c>
      <c r="D875" s="19" t="s">
        <v>28</v>
      </c>
      <c r="E875" s="11" t="s">
        <v>28</v>
      </c>
      <c r="F875" s="19" t="s">
        <v>28</v>
      </c>
    </row>
    <row r="876" spans="1:6" ht="12.75">
      <c r="A876" s="19" t="s">
        <v>28</v>
      </c>
      <c r="B876" s="11" t="s">
        <v>28</v>
      </c>
      <c r="C876" s="19" t="s">
        <v>28</v>
      </c>
      <c r="D876" s="19" t="s">
        <v>28</v>
      </c>
      <c r="E876" s="11" t="s">
        <v>28</v>
      </c>
      <c r="F876" s="19" t="s">
        <v>28</v>
      </c>
    </row>
    <row r="877" spans="1:6" ht="12.75">
      <c r="A877" s="19" t="s">
        <v>28</v>
      </c>
      <c r="B877" s="11" t="s">
        <v>28</v>
      </c>
      <c r="C877" s="19" t="s">
        <v>28</v>
      </c>
      <c r="D877" s="19" t="s">
        <v>28</v>
      </c>
      <c r="E877" s="11" t="s">
        <v>28</v>
      </c>
      <c r="F877" s="19" t="s">
        <v>28</v>
      </c>
    </row>
    <row r="878" spans="1:6" ht="12.75">
      <c r="A878" s="19" t="s">
        <v>28</v>
      </c>
      <c r="B878" s="11" t="s">
        <v>28</v>
      </c>
      <c r="C878" s="19" t="s">
        <v>28</v>
      </c>
      <c r="D878" s="19" t="s">
        <v>28</v>
      </c>
      <c r="E878" s="11" t="s">
        <v>28</v>
      </c>
      <c r="F878" s="19" t="s">
        <v>28</v>
      </c>
    </row>
    <row r="879" spans="1:6" ht="12.75">
      <c r="A879" s="19" t="s">
        <v>28</v>
      </c>
      <c r="B879" s="11" t="s">
        <v>28</v>
      </c>
      <c r="C879" s="19" t="s">
        <v>28</v>
      </c>
      <c r="D879" s="19" t="s">
        <v>28</v>
      </c>
      <c r="E879" s="11" t="s">
        <v>28</v>
      </c>
      <c r="F879" s="19" t="s">
        <v>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70C0"/>
  </sheetPr>
  <dimension ref="A1:G7"/>
  <sheetViews>
    <sheetView zoomScalePageLayoutView="0" workbookViewId="0" topLeftCell="A1">
      <selection activeCell="E31" sqref="E31"/>
    </sheetView>
  </sheetViews>
  <sheetFormatPr defaultColWidth="9.140625" defaultRowHeight="12.75"/>
  <cols>
    <col min="1" max="1" width="26.57421875" style="0" bestFit="1" customWidth="1"/>
    <col min="2" max="2" width="13.28125" style="0" bestFit="1" customWidth="1"/>
    <col min="3" max="3" width="10.57421875" style="0" bestFit="1" customWidth="1"/>
    <col min="4" max="4" width="8.8515625" style="0" bestFit="1" customWidth="1"/>
    <col min="5" max="5" width="16.7109375" style="0" bestFit="1" customWidth="1"/>
    <col min="6" max="6" width="14.140625" style="0" bestFit="1" customWidth="1"/>
    <col min="7" max="7" width="12.28125" style="0" bestFit="1" customWidth="1"/>
  </cols>
  <sheetData>
    <row r="1" spans="1:7" ht="12.75">
      <c r="A1" s="12" t="s">
        <v>29</v>
      </c>
      <c r="B1" s="12" t="s">
        <v>3</v>
      </c>
      <c r="C1" s="12" t="s">
        <v>5</v>
      </c>
      <c r="D1" s="12" t="s">
        <v>26</v>
      </c>
      <c r="E1" s="12" t="s">
        <v>4</v>
      </c>
      <c r="F1" s="12" t="s">
        <v>6</v>
      </c>
      <c r="G1" s="12" t="s">
        <v>27</v>
      </c>
    </row>
    <row r="2" spans="1:7" ht="12.75">
      <c r="A2" s="12" t="s">
        <v>3</v>
      </c>
      <c r="B2" s="10" t="s">
        <v>2</v>
      </c>
      <c r="C2" s="17">
        <f>97/241</f>
        <v>0.4024896265560166</v>
      </c>
      <c r="D2" s="17">
        <f>79/241</f>
        <v>0.3278008298755187</v>
      </c>
      <c r="E2" s="10">
        <f>17/241</f>
        <v>0.07053941908713693</v>
      </c>
      <c r="F2" s="10">
        <f>19/241</f>
        <v>0.07883817427385892</v>
      </c>
      <c r="G2" s="10">
        <f>30/241</f>
        <v>0.12448132780082988</v>
      </c>
    </row>
    <row r="3" spans="1:7" ht="12.75">
      <c r="A3" s="12" t="s">
        <v>5</v>
      </c>
      <c r="B3" s="17">
        <f>94/241</f>
        <v>0.3900414937759336</v>
      </c>
      <c r="C3" s="10" t="s">
        <v>2</v>
      </c>
      <c r="D3" s="10">
        <f>79/241</f>
        <v>0.3278008298755187</v>
      </c>
      <c r="E3" s="10">
        <f>35/241</f>
        <v>0.14522821576763487</v>
      </c>
      <c r="F3" s="10">
        <f>17/241</f>
        <v>0.07053941908713693</v>
      </c>
      <c r="G3" s="10">
        <f>30/241</f>
        <v>0.12448132780082988</v>
      </c>
    </row>
    <row r="4" spans="1:7" ht="12.75">
      <c r="A4" s="12" t="s">
        <v>26</v>
      </c>
      <c r="B4" s="17">
        <f>119/241</f>
        <v>0.49377593360995853</v>
      </c>
      <c r="C4" s="10">
        <f>124/241</f>
        <v>0.5145228215767634</v>
      </c>
      <c r="D4" s="10" t="s">
        <v>2</v>
      </c>
      <c r="E4" s="10">
        <f>48/241</f>
        <v>0.1991701244813278</v>
      </c>
      <c r="F4" s="10">
        <f>38/241</f>
        <v>0.15767634854771784</v>
      </c>
      <c r="G4" s="10">
        <f>18/241</f>
        <v>0.07468879668049792</v>
      </c>
    </row>
    <row r="5" spans="1:7" ht="12.75">
      <c r="A5" s="12" t="s">
        <v>4</v>
      </c>
      <c r="B5" s="10">
        <f>205/241</f>
        <v>0.8506224066390041</v>
      </c>
      <c r="C5" s="10">
        <f>183/241</f>
        <v>0.7593360995850622</v>
      </c>
      <c r="D5" s="10">
        <f>169/241</f>
        <v>0.7012448132780082</v>
      </c>
      <c r="E5" s="10" t="s">
        <v>2</v>
      </c>
      <c r="F5" s="17">
        <f>86/241</f>
        <v>0.35684647302904565</v>
      </c>
      <c r="G5" s="17">
        <f>84/241</f>
        <v>0.34854771784232363</v>
      </c>
    </row>
    <row r="6" spans="1:7" ht="12.75">
      <c r="A6" s="12" t="s">
        <v>6</v>
      </c>
      <c r="B6" s="10">
        <f>200/241</f>
        <v>0.8298755186721992</v>
      </c>
      <c r="C6" s="10">
        <f>204/241</f>
        <v>0.8464730290456431</v>
      </c>
      <c r="D6" s="10">
        <f>175/241</f>
        <v>0.7261410788381742</v>
      </c>
      <c r="E6" s="17">
        <f>79/241</f>
        <v>0.3278008298755187</v>
      </c>
      <c r="F6" s="10" t="s">
        <v>2</v>
      </c>
      <c r="G6" s="10">
        <f>84/241</f>
        <v>0.34854771784232363</v>
      </c>
    </row>
    <row r="7" spans="1:7" ht="12.75">
      <c r="A7" s="12" t="s">
        <v>27</v>
      </c>
      <c r="B7" s="10">
        <f>194/241</f>
        <v>0.8049792531120332</v>
      </c>
      <c r="C7" s="10">
        <f>192/241</f>
        <v>0.7966804979253111</v>
      </c>
      <c r="D7" s="10">
        <f>193/241</f>
        <v>0.8008298755186722</v>
      </c>
      <c r="E7" s="17">
        <f>102/241</f>
        <v>0.42323651452282157</v>
      </c>
      <c r="F7" s="10">
        <f>96/241</f>
        <v>0.3983402489626556</v>
      </c>
      <c r="G7" s="10" t="s">
        <v>2</v>
      </c>
    </row>
  </sheetData>
  <sheetProtection/>
  <conditionalFormatting sqref="B2:G7">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70C0"/>
  </sheetPr>
  <dimension ref="A1:D4"/>
  <sheetViews>
    <sheetView zoomScalePageLayoutView="0" workbookViewId="0" topLeftCell="A1">
      <selection activeCell="C2" sqref="C2:D2"/>
    </sheetView>
  </sheetViews>
  <sheetFormatPr defaultColWidth="9.140625" defaultRowHeight="12.75"/>
  <cols>
    <col min="1" max="1" width="23.00390625" style="0" bestFit="1" customWidth="1"/>
    <col min="2" max="2" width="13.28125" style="0" bestFit="1" customWidth="1"/>
    <col min="3" max="3" width="10.57421875" style="0" bestFit="1" customWidth="1"/>
    <col min="4" max="4" width="8.8515625" style="0" bestFit="1" customWidth="1"/>
  </cols>
  <sheetData>
    <row r="1" spans="1:4" ht="12.75">
      <c r="A1" s="12" t="s">
        <v>30</v>
      </c>
      <c r="B1" s="12" t="s">
        <v>3</v>
      </c>
      <c r="C1" s="12" t="s">
        <v>5</v>
      </c>
      <c r="D1" s="12" t="s">
        <v>26</v>
      </c>
    </row>
    <row r="2" spans="1:4" ht="12.75">
      <c r="A2" s="12" t="s">
        <v>3</v>
      </c>
      <c r="B2" s="10" t="s">
        <v>2</v>
      </c>
      <c r="C2" s="17">
        <f>69/143</f>
        <v>0.4825174825174825</v>
      </c>
      <c r="D2" s="17">
        <f>69/143</f>
        <v>0.4825174825174825</v>
      </c>
    </row>
    <row r="3" spans="1:4" ht="12.75">
      <c r="A3" s="12" t="s">
        <v>5</v>
      </c>
      <c r="B3" s="17">
        <f>52/143</f>
        <v>0.36363636363636365</v>
      </c>
      <c r="C3" s="10" t="s">
        <v>2</v>
      </c>
      <c r="D3" s="10">
        <f>67/143</f>
        <v>0.46853146853146854</v>
      </c>
    </row>
    <row r="4" spans="1:4" ht="12.75">
      <c r="A4" s="12" t="s">
        <v>26</v>
      </c>
      <c r="B4" s="17">
        <f>64/143</f>
        <v>0.44755244755244755</v>
      </c>
      <c r="C4" s="10">
        <f>64/143</f>
        <v>0.44755244755244755</v>
      </c>
      <c r="D4" s="10" t="s">
        <v>2</v>
      </c>
    </row>
  </sheetData>
  <sheetProtection/>
  <conditionalFormatting sqref="B2:D4">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70C0"/>
  </sheetPr>
  <dimension ref="A1:H7"/>
  <sheetViews>
    <sheetView zoomScalePageLayoutView="0" workbookViewId="0" topLeftCell="A1">
      <selection activeCell="E22" sqref="E22"/>
    </sheetView>
  </sheetViews>
  <sheetFormatPr defaultColWidth="9.140625" defaultRowHeight="12.75"/>
  <cols>
    <col min="1" max="1" width="25.140625" style="0" bestFit="1" customWidth="1"/>
    <col min="2" max="2" width="13.28125" style="0" bestFit="1" customWidth="1"/>
    <col min="3" max="3" width="10.57421875" style="0" bestFit="1" customWidth="1"/>
    <col min="4" max="4" width="8.8515625" style="0" bestFit="1" customWidth="1"/>
    <col min="5" max="5" width="16.7109375" style="0" bestFit="1" customWidth="1"/>
    <col min="6" max="6" width="14.140625" style="0" bestFit="1" customWidth="1"/>
    <col min="7" max="7" width="12.28125" style="0" bestFit="1" customWidth="1"/>
  </cols>
  <sheetData>
    <row r="1" spans="1:7" ht="12.75">
      <c r="A1" s="12" t="s">
        <v>31</v>
      </c>
      <c r="B1" s="12" t="s">
        <v>3</v>
      </c>
      <c r="C1" s="12" t="s">
        <v>5</v>
      </c>
      <c r="D1" s="12" t="s">
        <v>26</v>
      </c>
      <c r="E1" s="12" t="s">
        <v>4</v>
      </c>
      <c r="F1" s="12" t="s">
        <v>6</v>
      </c>
      <c r="G1" s="12" t="s">
        <v>27</v>
      </c>
    </row>
    <row r="2" spans="1:8" ht="12.75">
      <c r="A2" s="12" t="s">
        <v>3</v>
      </c>
      <c r="B2" s="10" t="s">
        <v>2</v>
      </c>
      <c r="C2" s="17">
        <f>23/64</f>
        <v>0.359375</v>
      </c>
      <c r="D2" s="17">
        <f>24/64</f>
        <v>0.375</v>
      </c>
      <c r="E2" s="10">
        <f>2/64</f>
        <v>0.03125</v>
      </c>
      <c r="F2" s="10">
        <f>3/64</f>
        <v>0.046875</v>
      </c>
      <c r="G2" s="10">
        <f>4/64</f>
        <v>0.0625</v>
      </c>
      <c r="H2" s="10"/>
    </row>
    <row r="3" spans="1:8" ht="12.75">
      <c r="A3" s="12" t="s">
        <v>5</v>
      </c>
      <c r="B3" s="17">
        <f>21/64</f>
        <v>0.328125</v>
      </c>
      <c r="C3" s="10" t="s">
        <v>2</v>
      </c>
      <c r="D3" s="10">
        <f>19/64</f>
        <v>0.296875</v>
      </c>
      <c r="E3" s="10">
        <f>6/64</f>
        <v>0.09375</v>
      </c>
      <c r="F3" s="10">
        <f>2/64</f>
        <v>0.03125</v>
      </c>
      <c r="G3" s="10">
        <f>4/64</f>
        <v>0.0625</v>
      </c>
      <c r="H3" s="10"/>
    </row>
    <row r="4" spans="1:8" ht="12.75">
      <c r="A4" s="12" t="s">
        <v>26</v>
      </c>
      <c r="B4" s="17">
        <f>28/64</f>
        <v>0.4375</v>
      </c>
      <c r="C4" s="10">
        <f>28/64</f>
        <v>0.4375</v>
      </c>
      <c r="D4" s="10" t="s">
        <v>2</v>
      </c>
      <c r="E4" s="10">
        <f>12/64</f>
        <v>0.1875</v>
      </c>
      <c r="F4" s="10">
        <f>9/64</f>
        <v>0.140625</v>
      </c>
      <c r="G4" s="10">
        <f>0/64</f>
        <v>0</v>
      </c>
      <c r="H4" s="10"/>
    </row>
    <row r="5" spans="1:8" ht="12.75">
      <c r="A5" s="12" t="s">
        <v>4</v>
      </c>
      <c r="B5" s="10">
        <f>46/64</f>
        <v>0.71875</v>
      </c>
      <c r="C5" s="10">
        <f>39/64</f>
        <v>0.609375</v>
      </c>
      <c r="D5" s="10">
        <f>37/64</f>
        <v>0.578125</v>
      </c>
      <c r="E5" s="10" t="s">
        <v>2</v>
      </c>
      <c r="F5" s="17">
        <f>14/64</f>
        <v>0.21875</v>
      </c>
      <c r="G5" s="17">
        <f>14/64</f>
        <v>0.21875</v>
      </c>
      <c r="H5" s="10"/>
    </row>
    <row r="6" spans="1:8" ht="12.75">
      <c r="A6" s="12" t="s">
        <v>6</v>
      </c>
      <c r="B6" s="10">
        <f>46/64</f>
        <v>0.71875</v>
      </c>
      <c r="C6" s="10">
        <f>43/64</f>
        <v>0.671875</v>
      </c>
      <c r="D6" s="10">
        <f>40/64</f>
        <v>0.625</v>
      </c>
      <c r="E6" s="17">
        <f>17/64</f>
        <v>0.265625</v>
      </c>
      <c r="F6" s="10" t="s">
        <v>2</v>
      </c>
      <c r="G6" s="10">
        <f>16/64</f>
        <v>0.25</v>
      </c>
      <c r="H6" s="10"/>
    </row>
    <row r="7" spans="1:8" ht="12.75">
      <c r="A7" s="12" t="s">
        <v>27</v>
      </c>
      <c r="B7" s="10">
        <f>45/64</f>
        <v>0.703125</v>
      </c>
      <c r="C7" s="10">
        <f>42/64</f>
        <v>0.65625</v>
      </c>
      <c r="D7" s="10">
        <f>45/64</f>
        <v>0.703125</v>
      </c>
      <c r="E7" s="17">
        <f>22/64</f>
        <v>0.34375</v>
      </c>
      <c r="F7" s="10">
        <f>21/64</f>
        <v>0.328125</v>
      </c>
      <c r="G7" s="10" t="s">
        <v>2</v>
      </c>
      <c r="H7" s="10"/>
    </row>
  </sheetData>
  <sheetProtection/>
  <conditionalFormatting sqref="B2:H7">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70C0"/>
  </sheetPr>
  <dimension ref="A1:G7"/>
  <sheetViews>
    <sheetView zoomScalePageLayoutView="0" workbookViewId="0" topLeftCell="A1">
      <selection activeCell="J27" sqref="J27"/>
    </sheetView>
  </sheetViews>
  <sheetFormatPr defaultColWidth="9.140625" defaultRowHeight="12.75"/>
  <cols>
    <col min="1" max="1" width="21.7109375" style="0" bestFit="1" customWidth="1"/>
    <col min="2" max="2" width="13.28125" style="0" bestFit="1" customWidth="1"/>
    <col min="3" max="3" width="10.57421875" style="0" bestFit="1" customWidth="1"/>
    <col min="4" max="4" width="8.8515625" style="0" bestFit="1" customWidth="1"/>
    <col min="5" max="5" width="16.7109375" style="0" bestFit="1" customWidth="1"/>
    <col min="6" max="6" width="14.140625" style="0" bestFit="1" customWidth="1"/>
    <col min="7" max="7" width="12.28125" style="0" bestFit="1" customWidth="1"/>
  </cols>
  <sheetData>
    <row r="1" spans="1:7" ht="12.75">
      <c r="A1" s="12" t="s">
        <v>32</v>
      </c>
      <c r="B1" s="12" t="s">
        <v>3</v>
      </c>
      <c r="C1" s="12" t="s">
        <v>5</v>
      </c>
      <c r="D1" s="12" t="s">
        <v>26</v>
      </c>
      <c r="E1" s="12" t="s">
        <v>4</v>
      </c>
      <c r="F1" s="12" t="s">
        <v>6</v>
      </c>
      <c r="G1" s="12" t="s">
        <v>27</v>
      </c>
    </row>
    <row r="2" spans="1:7" ht="12.75">
      <c r="A2" s="12" t="s">
        <v>3</v>
      </c>
      <c r="B2" s="10" t="s">
        <v>2</v>
      </c>
      <c r="C2" s="17">
        <f>35/86</f>
        <v>0.4069767441860465</v>
      </c>
      <c r="D2" s="17">
        <f>47/86</f>
        <v>0.5465116279069767</v>
      </c>
      <c r="E2" s="10">
        <f>1/86</f>
        <v>0.011627906976744186</v>
      </c>
      <c r="F2" s="10">
        <f>2/86</f>
        <v>0.023255813953488372</v>
      </c>
      <c r="G2" s="10">
        <f>6/86</f>
        <v>0.06976744186046512</v>
      </c>
    </row>
    <row r="3" spans="1:7" ht="12.75">
      <c r="A3" s="12" t="s">
        <v>5</v>
      </c>
      <c r="B3" s="17">
        <f>35/86</f>
        <v>0.4069767441860465</v>
      </c>
      <c r="C3" s="10" t="s">
        <v>2</v>
      </c>
      <c r="D3" s="10">
        <f>41/86</f>
        <v>0.47674418604651164</v>
      </c>
      <c r="E3" s="10">
        <f>1/86</f>
        <v>0.011627906976744186</v>
      </c>
      <c r="F3" s="10">
        <f>2/86</f>
        <v>0.023255813953488372</v>
      </c>
      <c r="G3" s="10">
        <f>7/86</f>
        <v>0.08139534883720931</v>
      </c>
    </row>
    <row r="4" spans="1:7" ht="12.75">
      <c r="A4" s="12" t="s">
        <v>26</v>
      </c>
      <c r="B4" s="17">
        <f>34/86</f>
        <v>0.3953488372093023</v>
      </c>
      <c r="C4" s="10">
        <f>38/86</f>
        <v>0.4418604651162791</v>
      </c>
      <c r="D4" s="10" t="s">
        <v>2</v>
      </c>
      <c r="E4" s="10">
        <f>5/86</f>
        <v>0.05813953488372093</v>
      </c>
      <c r="F4" s="10">
        <f>6/86</f>
        <v>0.06976744186046512</v>
      </c>
      <c r="G4" s="10">
        <f>1/86</f>
        <v>0.011627906976744186</v>
      </c>
    </row>
    <row r="5" spans="1:7" ht="12.75">
      <c r="A5" s="12" t="s">
        <v>4</v>
      </c>
      <c r="B5" s="10">
        <f>77/86</f>
        <v>0.8953488372093024</v>
      </c>
      <c r="C5" s="10">
        <f>77/86</f>
        <v>0.8953488372093024</v>
      </c>
      <c r="D5" s="10">
        <f>77/86</f>
        <v>0.8953488372093024</v>
      </c>
      <c r="E5" s="10" t="s">
        <v>2</v>
      </c>
      <c r="F5" s="17">
        <f>35/86</f>
        <v>0.4069767441860465</v>
      </c>
      <c r="G5" s="17">
        <f>43/86</f>
        <v>0.5</v>
      </c>
    </row>
    <row r="6" spans="1:7" ht="12.75">
      <c r="A6" s="12" t="s">
        <v>6</v>
      </c>
      <c r="B6" s="10">
        <f>76/86</f>
        <v>0.8837209302325582</v>
      </c>
      <c r="C6" s="10">
        <f>76/86</f>
        <v>0.8837209302325582</v>
      </c>
      <c r="D6" s="10">
        <f>77/86</f>
        <v>0.8953488372093024</v>
      </c>
      <c r="E6" s="17">
        <f>24/86</f>
        <v>0.27906976744186046</v>
      </c>
      <c r="F6" s="10" t="s">
        <v>2</v>
      </c>
      <c r="G6" s="10">
        <f>36/86</f>
        <v>0.4186046511627907</v>
      </c>
    </row>
    <row r="7" spans="1:7" ht="12.75">
      <c r="A7" s="12" t="s">
        <v>27</v>
      </c>
      <c r="B7" s="10">
        <f>76/86</f>
        <v>0.8837209302325582</v>
      </c>
      <c r="C7" s="10">
        <f>75/86</f>
        <v>0.872093023255814</v>
      </c>
      <c r="D7" s="10">
        <f>80/86</f>
        <v>0.9302325581395349</v>
      </c>
      <c r="E7" s="17">
        <f>30/86</f>
        <v>0.3488372093023256</v>
      </c>
      <c r="F7" s="10">
        <f>37/86</f>
        <v>0.43023255813953487</v>
      </c>
      <c r="G7" s="10" t="s">
        <v>2</v>
      </c>
    </row>
  </sheetData>
  <sheetProtection/>
  <conditionalFormatting sqref="B2:G7">
    <cfRule type="colorScale" priority="1" dxfId="0">
      <colorScale>
        <cfvo type="min" val="0"/>
        <cfvo type="percentile" val="50"/>
        <cfvo type="max"/>
        <color rgb="FFF8696B"/>
        <color rgb="FFFFEB84"/>
        <color rgb="FF63BE7B"/>
      </colorScale>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50"/>
  </sheetPr>
  <dimension ref="A1:D7"/>
  <sheetViews>
    <sheetView zoomScalePageLayoutView="0" workbookViewId="0" topLeftCell="A1">
      <selection activeCell="D8" sqref="D8"/>
    </sheetView>
  </sheetViews>
  <sheetFormatPr defaultColWidth="9.140625" defaultRowHeight="12.75"/>
  <cols>
    <col min="1" max="1" width="23.7109375" style="0" bestFit="1" customWidth="1"/>
    <col min="2" max="2" width="13.28125" style="0" bestFit="1" customWidth="1"/>
    <col min="3" max="3" width="16.7109375" style="19" bestFit="1" customWidth="1"/>
    <col min="4" max="4" width="16.7109375" style="0" bestFit="1" customWidth="1"/>
  </cols>
  <sheetData>
    <row r="1" spans="1:4" ht="12.75">
      <c r="A1" s="25" t="s">
        <v>33</v>
      </c>
      <c r="B1" s="25" t="s">
        <v>3</v>
      </c>
      <c r="C1" s="25" t="s">
        <v>4</v>
      </c>
      <c r="D1" s="25"/>
    </row>
    <row r="2" spans="1:4" ht="12.75">
      <c r="A2" s="25" t="s">
        <v>5</v>
      </c>
      <c r="B2" s="14">
        <v>0.692340622661102</v>
      </c>
      <c r="C2" s="20" t="s">
        <v>34</v>
      </c>
      <c r="D2" s="15"/>
    </row>
    <row r="3" spans="1:4" ht="12.75">
      <c r="A3" s="25" t="s">
        <v>26</v>
      </c>
      <c r="B3" s="16">
        <v>0.004832522703858746</v>
      </c>
      <c r="C3" s="20" t="s">
        <v>34</v>
      </c>
      <c r="D3" s="15"/>
    </row>
    <row r="4" spans="1:4" ht="12.75">
      <c r="A4" s="25" t="s">
        <v>6</v>
      </c>
      <c r="B4" s="20" t="s">
        <v>34</v>
      </c>
      <c r="C4" s="14">
        <v>0.7128498275034421</v>
      </c>
      <c r="D4" s="14"/>
    </row>
    <row r="5" spans="1:4" ht="12.75">
      <c r="A5" s="25" t="s">
        <v>27</v>
      </c>
      <c r="B5" s="20" t="s">
        <v>34</v>
      </c>
      <c r="C5" s="14">
        <v>0.26534164696007806</v>
      </c>
      <c r="D5" s="14"/>
    </row>
    <row r="6" ht="12.75">
      <c r="A6" s="25"/>
    </row>
    <row r="7" ht="12.75">
      <c r="A7" s="25"/>
    </row>
  </sheetData>
  <sheetProtection/>
  <printOptions/>
  <pageMargins left="0.7" right="0.7" top="0.75" bottom="0.75" header="0.3" footer="0.3"/>
  <pageSetup horizontalDpi="1200" verticalDpi="1200" orientation="portrait" r:id="rId1"/>
</worksheet>
</file>

<file path=xl/worksheets/sheet18.xml><?xml version="1.0" encoding="utf-8"?>
<worksheet xmlns="http://schemas.openxmlformats.org/spreadsheetml/2006/main" xmlns:r="http://schemas.openxmlformats.org/officeDocument/2006/relationships">
  <sheetPr>
    <tabColor rgb="FF00B050"/>
  </sheetPr>
  <dimension ref="A1:B3"/>
  <sheetViews>
    <sheetView zoomScalePageLayoutView="0" workbookViewId="0" topLeftCell="A1">
      <selection activeCell="E5" sqref="E5"/>
    </sheetView>
  </sheetViews>
  <sheetFormatPr defaultColWidth="9.140625" defaultRowHeight="12.75"/>
  <cols>
    <col min="1" max="1" width="20.140625" style="0" bestFit="1" customWidth="1"/>
    <col min="2" max="2" width="13.28125" style="0" bestFit="1" customWidth="1"/>
  </cols>
  <sheetData>
    <row r="1" spans="1:2" ht="12.75">
      <c r="A1" s="12" t="s">
        <v>35</v>
      </c>
      <c r="B1" s="12" t="s">
        <v>3</v>
      </c>
    </row>
    <row r="2" spans="1:2" ht="12.75">
      <c r="A2" s="12" t="s">
        <v>5</v>
      </c>
      <c r="B2" s="13">
        <v>0.8899560657147685</v>
      </c>
    </row>
    <row r="3" spans="1:2" ht="12.75">
      <c r="A3" s="12" t="s">
        <v>26</v>
      </c>
      <c r="B3" s="13">
        <v>0.49718537690175707</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00B050"/>
  </sheetPr>
  <dimension ref="A1:C5"/>
  <sheetViews>
    <sheetView zoomScalePageLayoutView="0" workbookViewId="0" topLeftCell="A1">
      <selection activeCell="J33" sqref="J33"/>
    </sheetView>
  </sheetViews>
  <sheetFormatPr defaultColWidth="9.140625" defaultRowHeight="12.75"/>
  <cols>
    <col min="1" max="1" width="22.421875" style="0" bestFit="1" customWidth="1"/>
    <col min="2" max="2" width="13.28125" style="0" bestFit="1" customWidth="1"/>
    <col min="3" max="3" width="16.7109375" style="0" bestFit="1" customWidth="1"/>
  </cols>
  <sheetData>
    <row r="1" spans="1:3" ht="12.75">
      <c r="A1" s="12" t="s">
        <v>36</v>
      </c>
      <c r="B1" s="12" t="s">
        <v>3</v>
      </c>
      <c r="C1" s="12" t="s">
        <v>4</v>
      </c>
    </row>
    <row r="2" spans="1:3" ht="12.75">
      <c r="A2" s="12" t="s">
        <v>5</v>
      </c>
      <c r="B2" s="13">
        <v>0.742</v>
      </c>
      <c r="C2" s="18" t="s">
        <v>34</v>
      </c>
    </row>
    <row r="3" spans="1:3" ht="12.75">
      <c r="A3" s="12" t="s">
        <v>26</v>
      </c>
      <c r="B3" s="13">
        <v>0.202</v>
      </c>
      <c r="C3" s="18" t="s">
        <v>34</v>
      </c>
    </row>
    <row r="4" spans="1:3" ht="12.75">
      <c r="A4" s="12" t="s">
        <v>6</v>
      </c>
      <c r="B4" s="18" t="s">
        <v>34</v>
      </c>
      <c r="C4" s="13">
        <v>0.307</v>
      </c>
    </row>
    <row r="5" spans="1:3" ht="12.75">
      <c r="A5" s="12" t="s">
        <v>27</v>
      </c>
      <c r="B5" s="18" t="s">
        <v>34</v>
      </c>
      <c r="C5" s="13">
        <v>0.095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21:E46"/>
  <sheetViews>
    <sheetView zoomScalePageLayoutView="0" workbookViewId="0" topLeftCell="A1">
      <selection activeCell="E40" sqref="E40"/>
    </sheetView>
  </sheetViews>
  <sheetFormatPr defaultColWidth="9.140625" defaultRowHeight="12.75"/>
  <sheetData>
    <row r="21" spans="3:5" ht="12.75">
      <c r="C21" s="20" t="str">
        <f>RhinoFeatures!$A$1</f>
        <v>IRCamelCase</v>
      </c>
      <c r="D21" s="20" t="str">
        <f>RhinoFeatures!$B$1</f>
        <v>IRSamurai</v>
      </c>
      <c r="E21" s="20" t="str">
        <f>RhinoFeatures!$C$1</f>
        <v>IROracle</v>
      </c>
    </row>
    <row r="22" spans="1:5" ht="12.75">
      <c r="A22" s="23"/>
      <c r="B22" s="21" t="s">
        <v>0</v>
      </c>
      <c r="C22">
        <f>COUNT(RhinoFeatures!$A$2:$A$3090)</f>
        <v>241</v>
      </c>
      <c r="D22">
        <f>COUNT(RhinoFeatures!$B$2:$B$3090)</f>
        <v>241</v>
      </c>
      <c r="E22">
        <f>COUNT(RhinoFeatures!$C$2:$C$3090)</f>
        <v>241</v>
      </c>
    </row>
    <row r="23" spans="1:5" ht="12.75">
      <c r="A23" s="23">
        <f>MIN(C23:E23)</f>
        <v>1</v>
      </c>
      <c r="B23" s="21" t="s">
        <v>7</v>
      </c>
      <c r="C23">
        <f>MIN(RhinoFeatures!$A$2:$A$3090)</f>
        <v>1</v>
      </c>
      <c r="D23">
        <f>MIN(RhinoFeatures!$B$2:$B$3090)</f>
        <v>1</v>
      </c>
      <c r="E23">
        <f>MIN(RhinoFeatures!$C$2:$C$3090)</f>
        <v>1</v>
      </c>
    </row>
    <row r="24" spans="1:5" ht="12.75">
      <c r="A24" s="23"/>
      <c r="B24" s="24">
        <v>25</v>
      </c>
      <c r="C24">
        <f>PERCENTILE(RhinoFeatures!$A$2:$A$3090,$B24/100)</f>
        <v>11</v>
      </c>
      <c r="D24">
        <f>PERCENTILE(RhinoFeatures!$B$2:$B$3090,$B24/100)</f>
        <v>8</v>
      </c>
      <c r="E24">
        <f>PERCENTILE(RhinoFeatures!$C$2:$C$3090,$B24/100)</f>
        <v>6</v>
      </c>
    </row>
    <row r="25" spans="1:5" ht="12.75">
      <c r="A25" s="23">
        <f>A27-A23</f>
        <v>3489</v>
      </c>
      <c r="B25" s="21" t="s">
        <v>8</v>
      </c>
      <c r="C25">
        <f>MEDIAN(RhinoFeatures!$A$2:$A$3090)</f>
        <v>23</v>
      </c>
      <c r="D25">
        <f>MEDIAN(RhinoFeatures!$B$2:$B$3090)</f>
        <v>20</v>
      </c>
      <c r="E25">
        <f>MEDIAN(RhinoFeatures!$C$2:$C$3090)</f>
        <v>20</v>
      </c>
    </row>
    <row r="26" spans="1:5" ht="12.75">
      <c r="A26" s="23"/>
      <c r="B26" s="24">
        <v>75</v>
      </c>
      <c r="C26">
        <f>PERCENTILE(RhinoFeatures!$A$2:$A$3090,$B26/100)</f>
        <v>89</v>
      </c>
      <c r="D26">
        <f>PERCENTILE(RhinoFeatures!$B$2:$B$3090,$B26/100)</f>
        <v>82</v>
      </c>
      <c r="E26">
        <f>PERCENTILE(RhinoFeatures!$C$2:$C$3090,$B26/100)</f>
        <v>86</v>
      </c>
    </row>
    <row r="27" spans="1:5" ht="12.75">
      <c r="A27" s="23">
        <f>MAX(C27:E27)</f>
        <v>3490</v>
      </c>
      <c r="B27" s="21" t="s">
        <v>9</v>
      </c>
      <c r="C27">
        <f>MAX(RhinoFeatures!$A$2:$A$3090)</f>
        <v>2328</v>
      </c>
      <c r="D27">
        <f>MAX(RhinoFeatures!$B$2:$B$3090)</f>
        <v>3490</v>
      </c>
      <c r="E27">
        <f>MAX(RhinoFeatures!$C$2:$C$3090)</f>
        <v>2216</v>
      </c>
    </row>
    <row r="28" spans="1:5" ht="12.75">
      <c r="A28" s="23"/>
      <c r="B28" s="21" t="s">
        <v>10</v>
      </c>
      <c r="C28">
        <f>AVERAGE(RhinoFeatures!$A$2:$A$3090)</f>
        <v>85.9253112033195</v>
      </c>
      <c r="D28">
        <f>AVERAGE(RhinoFeatures!$B$2:$B$3090)</f>
        <v>88.05809128630706</v>
      </c>
      <c r="E28">
        <f>AVERAGE(RhinoFeatures!$C$2:$C$3090)</f>
        <v>85.65145228215768</v>
      </c>
    </row>
    <row r="29" spans="1:5" ht="12.75">
      <c r="A29" s="23"/>
      <c r="B29" s="21" t="s">
        <v>11</v>
      </c>
      <c r="C29">
        <f>STDEV(RhinoFeatures!$A$2:$A$3090)</f>
        <v>225.30180365827874</v>
      </c>
      <c r="D29">
        <f>STDEV(RhinoFeatures!$B$2:$B$3090)</f>
        <v>297.68852000820414</v>
      </c>
      <c r="E29">
        <f>STDEV(RhinoFeatures!$C$2:$C$3090)</f>
        <v>228.85130472637778</v>
      </c>
    </row>
    <row r="30" spans="1:5" ht="12.75">
      <c r="A30" s="23">
        <v>0.01</v>
      </c>
      <c r="B30" s="22" t="s">
        <v>12</v>
      </c>
      <c r="C30" s="23"/>
      <c r="D30" s="23"/>
      <c r="E30" s="23"/>
    </row>
    <row r="31" spans="1:5" ht="12.75">
      <c r="A31" s="23"/>
      <c r="B31" s="22" t="s">
        <v>1</v>
      </c>
      <c r="C31" s="23">
        <f>IF(C23&gt;0,C23,0)</f>
        <v>1</v>
      </c>
      <c r="D31" s="23">
        <f>IF(D23&gt;0,D23,0)</f>
        <v>1</v>
      </c>
      <c r="E31" s="23">
        <f>IF(E23&gt;0,E23,0)</f>
        <v>1</v>
      </c>
    </row>
    <row r="32" spans="1:5" ht="12.75">
      <c r="A32" s="23"/>
      <c r="B32" s="22" t="s">
        <v>13</v>
      </c>
      <c r="C32" s="23">
        <f>IF(C24&gt;0,IF(C23&gt;0,C24-C23,C24),0)</f>
        <v>10</v>
      </c>
      <c r="D32" s="23">
        <f>IF(D24&gt;0,IF(D23&gt;0,D24-D23,D24),0)</f>
        <v>7</v>
      </c>
      <c r="E32" s="23">
        <f>IF(E24&gt;0,IF(E23&gt;0,E24-E23,E24),0)</f>
        <v>5</v>
      </c>
    </row>
    <row r="33" spans="1:5" ht="12.75">
      <c r="A33" s="23"/>
      <c r="B33" s="22" t="s">
        <v>14</v>
      </c>
      <c r="C33" s="23">
        <f>IF(AND(C25&gt;C24,C25&gt;0),C25-IF(C24&gt;0,C24,0)-IF(C26&gt;C25,C30/2,0),0)</f>
        <v>12</v>
      </c>
      <c r="D33" s="23">
        <f>IF(AND(D25&gt;D24,D25&gt;0),D25-IF(D24&gt;0,D24,0)-IF(D26&gt;D25,D30/2,0),0)</f>
        <v>12</v>
      </c>
      <c r="E33" s="23">
        <f>IF(AND(E25&gt;E24,E25&gt;0),E25-IF(E24&gt;0,E24,0)-IF(E26&gt;E25,E30/2,0),0)</f>
        <v>14</v>
      </c>
    </row>
    <row r="34" spans="1:5" ht="12.75">
      <c r="A34" s="23"/>
      <c r="B34" s="22" t="s">
        <v>8</v>
      </c>
      <c r="C34" s="23">
        <f>IF(AND(C25&gt;C24,C26&gt;C25,C25&gt;0),C30,0)</f>
        <v>0</v>
      </c>
      <c r="D34" s="23">
        <f>IF(AND(D25&gt;D24,D26&gt;D25,D25&gt;0),D30,0)</f>
        <v>0</v>
      </c>
      <c r="E34" s="23">
        <f>IF(AND(E25&gt;E24,E26&gt;E25,E25&gt;0),E30,0)</f>
        <v>0</v>
      </c>
    </row>
    <row r="35" spans="1:5" ht="12.75">
      <c r="A35" s="23"/>
      <c r="B35" s="22" t="s">
        <v>15</v>
      </c>
      <c r="C35" s="23">
        <f>IF(AND(C26&gt;C25,C26&gt;0),C26-IF(C25&gt;0,C25+IF(C25&gt;C24,C30/2,0),0),0)</f>
        <v>66</v>
      </c>
      <c r="D35" s="23">
        <f>IF(AND(D26&gt;D25,D26&gt;0),D26-IF(D25&gt;0,D25+IF(D25&gt;D24,D30/2,0),0),0)</f>
        <v>62</v>
      </c>
      <c r="E35" s="23">
        <f>IF(AND(E26&gt;E25,E26&gt;0),E26-IF(E25&gt;0,E25+IF(E25&gt;E24,E30/2,0),0),0)</f>
        <v>66</v>
      </c>
    </row>
    <row r="36" spans="1:5" ht="12.75">
      <c r="A36" s="23"/>
      <c r="B36" s="22" t="s">
        <v>16</v>
      </c>
      <c r="C36" s="23">
        <f>IF(C27&gt;0,IF(C26&gt;0,C27-C26,C27),0)</f>
        <v>2239</v>
      </c>
      <c r="D36" s="23">
        <f>IF(D27&gt;0,IF(D26&gt;0,D27-D26,D27),0)</f>
        <v>3408</v>
      </c>
      <c r="E36" s="23">
        <f>IF(E27&gt;0,IF(E26&gt;0,E27-E26,E27),0)</f>
        <v>2130</v>
      </c>
    </row>
    <row r="37" spans="1:5" ht="12.75">
      <c r="A37" s="23"/>
      <c r="B37" s="22" t="s">
        <v>17</v>
      </c>
      <c r="C37" s="23">
        <f>IF(C27&lt;0,C27,0)</f>
        <v>0</v>
      </c>
      <c r="D37" s="23">
        <f>IF(D27&lt;0,D27,0)</f>
        <v>0</v>
      </c>
      <c r="E37" s="23">
        <f>IF(E27&lt;0,E27,0)</f>
        <v>0</v>
      </c>
    </row>
    <row r="38" spans="1:5" ht="12.75">
      <c r="A38" s="23"/>
      <c r="B38" s="22" t="s">
        <v>18</v>
      </c>
      <c r="C38" s="23">
        <f>IF(C26&lt;0,IF(C27&lt;0,C26-C27,C26),0)</f>
        <v>0</v>
      </c>
      <c r="D38" s="23">
        <f>IF(D26&lt;0,IF(D27&lt;0,D26-D27,D26),0)</f>
        <v>0</v>
      </c>
      <c r="E38" s="23">
        <f>IF(E26&lt;0,IF(E27&lt;0,E26-E27,E26),0)</f>
        <v>0</v>
      </c>
    </row>
    <row r="39" spans="1:5" ht="12.75">
      <c r="A39" s="23"/>
      <c r="B39" s="22" t="s">
        <v>19</v>
      </c>
      <c r="C39" s="23">
        <f>IF(AND(C25&lt;C26,C25&lt;0),C25-IF(C26&lt;0,C26,0)+IF(C24&lt;C25,C30/2,0),0)</f>
        <v>0</v>
      </c>
      <c r="D39" s="23">
        <f>IF(AND(D25&lt;D26,D25&lt;0),D25-IF(D26&lt;0,D26,0)+IF(D24&lt;D25,D30/2,0),0)</f>
        <v>0</v>
      </c>
      <c r="E39" s="23">
        <f>IF(AND(E25&lt;E26,E25&lt;0),E25-IF(E26&lt;0,E26,0)+IF(E24&lt;E25,E30/2,0),0)</f>
        <v>0</v>
      </c>
    </row>
    <row r="40" spans="1:5" ht="12.75">
      <c r="A40" s="23"/>
      <c r="B40" s="22" t="s">
        <v>20</v>
      </c>
      <c r="C40" s="23">
        <f>IF(AND(C24&lt;C25,C25&lt;C26,C25&lt;0),-C30,0)</f>
        <v>0</v>
      </c>
      <c r="D40" s="23">
        <f>IF(AND(D24&lt;D25,D25&lt;D26,D25&lt;0),-D30,0)</f>
        <v>0</v>
      </c>
      <c r="E40" s="23">
        <f>IF(AND(E24&lt;E25,E25&lt;E26,E25&lt;0),-E30,0)</f>
        <v>0</v>
      </c>
    </row>
    <row r="41" spans="1:5" ht="12.75">
      <c r="A41" s="23"/>
      <c r="B41" s="22" t="s">
        <v>21</v>
      </c>
      <c r="C41" s="23">
        <f>IF(AND(C24&lt;C25,C24&lt;0),C24-IF(C25&lt;0,C25-IF(C25&lt;C26,C30/2,0),0),0)</f>
        <v>0</v>
      </c>
      <c r="D41" s="23">
        <f>IF(AND(D24&lt;D25,D24&lt;0),D24-IF(D25&lt;0,D25-IF(D25&lt;D26,D30/2,0),0),0)</f>
        <v>0</v>
      </c>
      <c r="E41" s="23">
        <f>IF(AND(E24&lt;E25,E24&lt;0),E24-IF(E25&lt;0,E25-IF(E25&lt;E26,E30/2,0),0),0)</f>
        <v>0</v>
      </c>
    </row>
    <row r="42" spans="1:5" ht="12.75">
      <c r="A42" s="23"/>
      <c r="B42" s="22" t="s">
        <v>22</v>
      </c>
      <c r="C42" s="23">
        <f>IF(C23&lt;0,IF(C24&lt;0,C23-C24,C23),0)</f>
        <v>0</v>
      </c>
      <c r="D42" s="23">
        <f>IF(D23&lt;0,IF(D24&lt;0,D23-D24,D23),0)</f>
        <v>0</v>
      </c>
      <c r="E42" s="23">
        <f>IF(E23&lt;0,IF(E24&lt;0,E23-E24,E23),0)</f>
        <v>0</v>
      </c>
    </row>
    <row r="43" spans="1:5" ht="12.75">
      <c r="A43" s="23"/>
      <c r="B43" s="22" t="s">
        <v>23</v>
      </c>
      <c r="C43" s="23">
        <v>50</v>
      </c>
      <c r="D43" s="23">
        <v>50</v>
      </c>
      <c r="E43" s="23">
        <v>50</v>
      </c>
    </row>
    <row r="44" spans="1:5" ht="12.75">
      <c r="A44" s="23"/>
      <c r="B44" s="22" t="s">
        <v>24</v>
      </c>
      <c r="C44" s="23">
        <f>C24-C23</f>
        <v>10</v>
      </c>
      <c r="D44" s="23">
        <f>D24-D23</f>
        <v>7</v>
      </c>
      <c r="E44" s="23">
        <f>E24-E23</f>
        <v>5</v>
      </c>
    </row>
    <row r="45" spans="1:5" ht="12.75">
      <c r="A45" s="23"/>
      <c r="B45" s="22" t="s">
        <v>25</v>
      </c>
      <c r="C45" s="23">
        <f>C28</f>
        <v>85.9253112033195</v>
      </c>
      <c r="D45" s="23">
        <f>D28</f>
        <v>88.05809128630706</v>
      </c>
      <c r="E45" s="23">
        <f>E28</f>
        <v>85.65145228215768</v>
      </c>
    </row>
    <row r="46" spans="1:2" ht="12.75">
      <c r="A46" s="23"/>
      <c r="B46" s="21"/>
    </row>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sheetPr>
    <tabColor rgb="FF00B050"/>
  </sheetPr>
  <dimension ref="A1:C5"/>
  <sheetViews>
    <sheetView zoomScalePageLayoutView="0" workbookViewId="0" topLeftCell="A1">
      <selection activeCell="N11" sqref="N11"/>
    </sheetView>
  </sheetViews>
  <sheetFormatPr defaultColWidth="9.140625" defaultRowHeight="12.75"/>
  <cols>
    <col min="1" max="1" width="18.8515625" style="0" bestFit="1" customWidth="1"/>
    <col min="2" max="2" width="13.28125" style="0" bestFit="1" customWidth="1"/>
    <col min="3" max="3" width="16.7109375" style="0" bestFit="1" customWidth="1"/>
  </cols>
  <sheetData>
    <row r="1" spans="1:3" ht="12.75">
      <c r="A1" s="12" t="s">
        <v>37</v>
      </c>
      <c r="B1" s="12" t="s">
        <v>3</v>
      </c>
      <c r="C1" s="12" t="s">
        <v>4</v>
      </c>
    </row>
    <row r="2" spans="1:3" ht="12.75">
      <c r="A2" s="12" t="s">
        <v>5</v>
      </c>
      <c r="B2" s="13">
        <v>0.479</v>
      </c>
      <c r="C2" s="20" t="s">
        <v>34</v>
      </c>
    </row>
    <row r="3" spans="1:3" ht="12.75">
      <c r="A3" s="12" t="s">
        <v>26</v>
      </c>
      <c r="B3" s="13">
        <v>0.785</v>
      </c>
      <c r="C3" s="20" t="s">
        <v>34</v>
      </c>
    </row>
    <row r="4" spans="1:3" ht="12.75">
      <c r="A4" s="12" t="s">
        <v>6</v>
      </c>
      <c r="B4" s="20" t="s">
        <v>34</v>
      </c>
      <c r="C4" s="13">
        <v>0.928</v>
      </c>
    </row>
    <row r="5" spans="1:3" ht="12.75">
      <c r="A5" s="12" t="s">
        <v>27</v>
      </c>
      <c r="B5" s="20" t="s">
        <v>34</v>
      </c>
      <c r="C5" s="13">
        <v>0.937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21:E46"/>
  <sheetViews>
    <sheetView zoomScalePageLayoutView="0" workbookViewId="0" topLeftCell="A1">
      <selection activeCell="E40" sqref="E40"/>
    </sheetView>
  </sheetViews>
  <sheetFormatPr defaultColWidth="9.140625" defaultRowHeight="12.75"/>
  <sheetData>
    <row r="21" spans="3:5" ht="12.75">
      <c r="C21" s="20" t="s">
        <v>38</v>
      </c>
      <c r="D21" s="20" t="s">
        <v>39</v>
      </c>
      <c r="E21" s="20" t="s">
        <v>40</v>
      </c>
    </row>
    <row r="22" spans="1:5" ht="12.75">
      <c r="A22" s="23"/>
      <c r="B22" s="21" t="s">
        <v>0</v>
      </c>
      <c r="C22">
        <f>COUNT(RhinoFeatures!$D$2:$D$3090)</f>
        <v>241</v>
      </c>
      <c r="D22">
        <f>COUNT(RhinoFeatures!$E$2:$E$3090)</f>
        <v>241</v>
      </c>
      <c r="E22">
        <f>COUNT(RhinoFeatures!$F$2:$F$3090)</f>
        <v>241</v>
      </c>
    </row>
    <row r="23" spans="1:5" ht="12.75">
      <c r="A23" s="23">
        <f>MIN(C23:E23)</f>
        <v>1</v>
      </c>
      <c r="B23" s="21" t="s">
        <v>7</v>
      </c>
      <c r="C23">
        <f>MIN(RhinoFeatures!$D$2:$D$3090)</f>
        <v>1</v>
      </c>
      <c r="D23">
        <f>MIN(RhinoFeatures!$E$2:$E$3090)</f>
        <v>1</v>
      </c>
      <c r="E23">
        <f>MIN(RhinoFeatures!$F$2:$F$3090)</f>
        <v>1</v>
      </c>
    </row>
    <row r="24" spans="1:5" ht="12.75">
      <c r="A24" s="23"/>
      <c r="B24" s="24">
        <v>25</v>
      </c>
      <c r="C24">
        <f>PERCENTILE(RhinoFeatures!$D$2:$D$3090,$B24/100)</f>
        <v>4</v>
      </c>
      <c r="D24">
        <f>PERCENTILE(RhinoFeatures!$E$2:$E$3090,$B24/100)</f>
        <v>3</v>
      </c>
      <c r="E24">
        <f>PERCENTILE(RhinoFeatures!$F$2:$F$3090,$B24/100)</f>
        <v>3</v>
      </c>
    </row>
    <row r="25" spans="1:5" ht="12.75">
      <c r="A25" s="23">
        <f>A27-A23</f>
        <v>760</v>
      </c>
      <c r="B25" s="21" t="s">
        <v>8</v>
      </c>
      <c r="C25">
        <f>MEDIAN(RhinoFeatures!$D$2:$D$3090)</f>
        <v>9</v>
      </c>
      <c r="D25">
        <f>MEDIAN(RhinoFeatures!$E$2:$E$3090)</f>
        <v>8</v>
      </c>
      <c r="E25">
        <f>MEDIAN(RhinoFeatures!$F$2:$F$3090)</f>
        <v>8</v>
      </c>
    </row>
    <row r="26" spans="1:5" ht="12.75">
      <c r="A26" s="23"/>
      <c r="B26" s="24">
        <v>75</v>
      </c>
      <c r="C26">
        <f>PERCENTILE(RhinoFeatures!$D$2:$D$3090,$B26/100)</f>
        <v>27</v>
      </c>
      <c r="D26">
        <f>PERCENTILE(RhinoFeatures!$E$2:$E$3090,$B26/100)</f>
        <v>26</v>
      </c>
      <c r="E26">
        <f>PERCENTILE(RhinoFeatures!$F$2:$F$3090,$B26/100)</f>
        <v>29</v>
      </c>
    </row>
    <row r="27" spans="1:5" ht="12.75">
      <c r="A27" s="23">
        <f>MAX(C27:E27)</f>
        <v>761</v>
      </c>
      <c r="B27" s="21" t="s">
        <v>9</v>
      </c>
      <c r="C27">
        <f>MAX(RhinoFeatures!$D$2:$D$3090)</f>
        <v>539</v>
      </c>
      <c r="D27">
        <f>MAX(RhinoFeatures!$E$2:$E$3090)</f>
        <v>761</v>
      </c>
      <c r="E27">
        <f>MAX(RhinoFeatures!$F$2:$F$3090)</f>
        <v>603</v>
      </c>
    </row>
    <row r="28" spans="1:5" ht="12.75">
      <c r="A28" s="23"/>
      <c r="B28" s="21" t="s">
        <v>10</v>
      </c>
      <c r="C28">
        <f>AVERAGE(RhinoFeatures!$D$2:$D$3090)</f>
        <v>29.87966804979253</v>
      </c>
      <c r="D28">
        <f>AVERAGE(RhinoFeatures!$E$2:$E$3090)</f>
        <v>29.90871369294606</v>
      </c>
      <c r="E28">
        <f>AVERAGE(RhinoFeatures!$F$2:$F$3090)</f>
        <v>32.315352697095435</v>
      </c>
    </row>
    <row r="29" spans="1:5" ht="12.75">
      <c r="A29" s="23"/>
      <c r="B29" s="21" t="s">
        <v>11</v>
      </c>
      <c r="C29">
        <f>STDEV(RhinoFeatures!$D$2:$D$3090)</f>
        <v>64.74119986445533</v>
      </c>
      <c r="D29">
        <f>STDEV(RhinoFeatures!$E$2:$E$3090)</f>
        <v>76.25483568549508</v>
      </c>
      <c r="E29">
        <f>STDEV(RhinoFeatures!$F$2:$F$3090)</f>
        <v>72.03506186790281</v>
      </c>
    </row>
    <row r="30" spans="1:5" ht="12.75">
      <c r="A30" s="23">
        <v>0.01</v>
      </c>
      <c r="B30" s="22" t="s">
        <v>12</v>
      </c>
      <c r="C30" s="23"/>
      <c r="D30" s="23"/>
      <c r="E30" s="23"/>
    </row>
    <row r="31" spans="1:5" ht="12.75">
      <c r="A31" s="23"/>
      <c r="B31" s="22" t="s">
        <v>1</v>
      </c>
      <c r="C31" s="23">
        <f>IF(C23&gt;0,C23,0)</f>
        <v>1</v>
      </c>
      <c r="D31" s="23">
        <f>IF(D23&gt;0,D23,0)</f>
        <v>1</v>
      </c>
      <c r="E31" s="23">
        <f>IF(E23&gt;0,E23,0)</f>
        <v>1</v>
      </c>
    </row>
    <row r="32" spans="1:5" ht="12.75">
      <c r="A32" s="23"/>
      <c r="B32" s="22" t="s">
        <v>13</v>
      </c>
      <c r="C32" s="23">
        <f>IF(C24&gt;0,IF(C23&gt;0,C24-C23,C24),0)</f>
        <v>3</v>
      </c>
      <c r="D32" s="23">
        <f>IF(D24&gt;0,IF(D23&gt;0,D24-D23,D24),0)</f>
        <v>2</v>
      </c>
      <c r="E32" s="23">
        <f>IF(E24&gt;0,IF(E23&gt;0,E24-E23,E24),0)</f>
        <v>2</v>
      </c>
    </row>
    <row r="33" spans="1:5" ht="12.75">
      <c r="A33" s="23"/>
      <c r="B33" s="22" t="s">
        <v>14</v>
      </c>
      <c r="C33" s="23">
        <f>IF(AND(C25&gt;C24,C25&gt;0),C25-IF(C24&gt;0,C24,0)-IF(C26&gt;C25,C30/2,0),0)</f>
        <v>5</v>
      </c>
      <c r="D33" s="23">
        <f>IF(AND(D25&gt;D24,D25&gt;0),D25-IF(D24&gt;0,D24,0)-IF(D26&gt;D25,D30/2,0),0)</f>
        <v>5</v>
      </c>
      <c r="E33" s="23">
        <f>IF(AND(E25&gt;E24,E25&gt;0),E25-IF(E24&gt;0,E24,0)-IF(E26&gt;E25,E30/2,0),0)</f>
        <v>5</v>
      </c>
    </row>
    <row r="34" spans="1:5" ht="12.75">
      <c r="A34" s="23"/>
      <c r="B34" s="22" t="s">
        <v>8</v>
      </c>
      <c r="C34" s="23">
        <f>IF(AND(C25&gt;C24,C26&gt;C25,C25&gt;0),C30,0)</f>
        <v>0</v>
      </c>
      <c r="D34" s="23">
        <f>IF(AND(D25&gt;D24,D26&gt;D25,D25&gt;0),D30,0)</f>
        <v>0</v>
      </c>
      <c r="E34" s="23">
        <f>IF(AND(E25&gt;E24,E26&gt;E25,E25&gt;0),E30,0)</f>
        <v>0</v>
      </c>
    </row>
    <row r="35" spans="1:5" ht="12.75">
      <c r="A35" s="23"/>
      <c r="B35" s="22" t="s">
        <v>15</v>
      </c>
      <c r="C35" s="23">
        <f>IF(AND(C26&gt;C25,C26&gt;0),C26-IF(C25&gt;0,C25+IF(C25&gt;C24,C30/2,0),0),0)</f>
        <v>18</v>
      </c>
      <c r="D35" s="23">
        <f>IF(AND(D26&gt;D25,D26&gt;0),D26-IF(D25&gt;0,D25+IF(D25&gt;D24,D30/2,0),0),0)</f>
        <v>18</v>
      </c>
      <c r="E35" s="23">
        <f>IF(AND(E26&gt;E25,E26&gt;0),E26-IF(E25&gt;0,E25+IF(E25&gt;E24,E30/2,0),0),0)</f>
        <v>21</v>
      </c>
    </row>
    <row r="36" spans="1:5" ht="12.75">
      <c r="A36" s="23"/>
      <c r="B36" s="22" t="s">
        <v>16</v>
      </c>
      <c r="C36" s="23">
        <f>IF(C27&gt;0,IF(C26&gt;0,C27-C26,C27),0)</f>
        <v>512</v>
      </c>
      <c r="D36" s="23">
        <f>IF(D27&gt;0,IF(D26&gt;0,D27-D26,D27),0)</f>
        <v>735</v>
      </c>
      <c r="E36" s="23">
        <f>IF(E27&gt;0,IF(E26&gt;0,E27-E26,E27),0)</f>
        <v>574</v>
      </c>
    </row>
    <row r="37" spans="1:5" ht="12.75">
      <c r="A37" s="23"/>
      <c r="B37" s="22" t="s">
        <v>17</v>
      </c>
      <c r="C37" s="23">
        <f>IF(C27&lt;0,C27,0)</f>
        <v>0</v>
      </c>
      <c r="D37" s="23">
        <f>IF(D27&lt;0,D27,0)</f>
        <v>0</v>
      </c>
      <c r="E37" s="23">
        <f>IF(E27&lt;0,E27,0)</f>
        <v>0</v>
      </c>
    </row>
    <row r="38" spans="1:5" ht="12.75">
      <c r="A38" s="23"/>
      <c r="B38" s="22" t="s">
        <v>18</v>
      </c>
      <c r="C38" s="23">
        <f>IF(C26&lt;0,IF(C27&lt;0,C26-C27,C26),0)</f>
        <v>0</v>
      </c>
      <c r="D38" s="23">
        <f>IF(D26&lt;0,IF(D27&lt;0,D26-D27,D26),0)</f>
        <v>0</v>
      </c>
      <c r="E38" s="23">
        <f>IF(E26&lt;0,IF(E27&lt;0,E26-E27,E26),0)</f>
        <v>0</v>
      </c>
    </row>
    <row r="39" spans="1:5" ht="12.75">
      <c r="A39" s="23"/>
      <c r="B39" s="22" t="s">
        <v>19</v>
      </c>
      <c r="C39" s="23">
        <f>IF(AND(C25&lt;C26,C25&lt;0),C25-IF(C26&lt;0,C26,0)+IF(C24&lt;C25,C30/2,0),0)</f>
        <v>0</v>
      </c>
      <c r="D39" s="23">
        <f>IF(AND(D25&lt;D26,D25&lt;0),D25-IF(D26&lt;0,D26,0)+IF(D24&lt;D25,D30/2,0),0)</f>
        <v>0</v>
      </c>
      <c r="E39" s="23">
        <f>IF(AND(E25&lt;E26,E25&lt;0),E25-IF(E26&lt;0,E26,0)+IF(E24&lt;E25,E30/2,0),0)</f>
        <v>0</v>
      </c>
    </row>
    <row r="40" spans="1:5" ht="12.75">
      <c r="A40" s="23"/>
      <c r="B40" s="22" t="s">
        <v>20</v>
      </c>
      <c r="C40" s="23">
        <f>IF(AND(C24&lt;C25,C25&lt;C26,C25&lt;0),-C30,0)</f>
        <v>0</v>
      </c>
      <c r="D40" s="23">
        <f>IF(AND(D24&lt;D25,D25&lt;D26,D25&lt;0),-D30,0)</f>
        <v>0</v>
      </c>
      <c r="E40" s="23">
        <f>IF(AND(E24&lt;E25,E25&lt;E26,E25&lt;0),-E30,0)</f>
        <v>0</v>
      </c>
    </row>
    <row r="41" spans="1:5" ht="12.75">
      <c r="A41" s="23"/>
      <c r="B41" s="22" t="s">
        <v>21</v>
      </c>
      <c r="C41" s="23">
        <f>IF(AND(C24&lt;C25,C24&lt;0),C24-IF(C25&lt;0,C25-IF(C25&lt;C26,C30/2,0),0),0)</f>
        <v>0</v>
      </c>
      <c r="D41" s="23">
        <f>IF(AND(D24&lt;D25,D24&lt;0),D24-IF(D25&lt;0,D25-IF(D25&lt;D26,D30/2,0),0),0)</f>
        <v>0</v>
      </c>
      <c r="E41" s="23">
        <f>IF(AND(E24&lt;E25,E24&lt;0),E24-IF(E25&lt;0,E25-IF(E25&lt;E26,E30/2,0),0),0)</f>
        <v>0</v>
      </c>
    </row>
    <row r="42" spans="1:5" ht="12.75">
      <c r="A42" s="23"/>
      <c r="B42" s="22" t="s">
        <v>22</v>
      </c>
      <c r="C42" s="23">
        <f>IF(C23&lt;0,IF(C24&lt;0,C23-C24,C23),0)</f>
        <v>0</v>
      </c>
      <c r="D42" s="23">
        <f>IF(D23&lt;0,IF(D24&lt;0,D23-D24,D23),0)</f>
        <v>0</v>
      </c>
      <c r="E42" s="23">
        <f>IF(E23&lt;0,IF(E24&lt;0,E23-E24,E23),0)</f>
        <v>0</v>
      </c>
    </row>
    <row r="43" spans="1:5" ht="12.75">
      <c r="A43" s="23"/>
      <c r="B43" s="22" t="s">
        <v>23</v>
      </c>
      <c r="C43" s="23">
        <v>20</v>
      </c>
      <c r="D43" s="23">
        <v>20</v>
      </c>
      <c r="E43" s="23">
        <v>20</v>
      </c>
    </row>
    <row r="44" spans="1:5" ht="12.75">
      <c r="A44" s="23"/>
      <c r="B44" s="22" t="s">
        <v>24</v>
      </c>
      <c r="C44" s="23">
        <f>C24-C23</f>
        <v>3</v>
      </c>
      <c r="D44" s="23">
        <f>D24-D23</f>
        <v>2</v>
      </c>
      <c r="E44" s="23">
        <f>E24-E23</f>
        <v>2</v>
      </c>
    </row>
    <row r="45" spans="1:5" ht="12.75">
      <c r="A45" s="23"/>
      <c r="B45" s="22" t="s">
        <v>25</v>
      </c>
      <c r="C45" s="23">
        <f>C28</f>
        <v>29.87966804979253</v>
      </c>
      <c r="D45" s="23">
        <f>D28</f>
        <v>29.90871369294606</v>
      </c>
      <c r="E45" s="23">
        <f>E28</f>
        <v>32.315352697095435</v>
      </c>
    </row>
    <row r="46" spans="1:2" ht="12.75">
      <c r="A46" s="23"/>
      <c r="B46" s="21"/>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FFFF00"/>
  </sheetPr>
  <dimension ref="A21:E46"/>
  <sheetViews>
    <sheetView zoomScalePageLayoutView="0" workbookViewId="0" topLeftCell="A1">
      <selection activeCell="E40" sqref="E40"/>
    </sheetView>
  </sheetViews>
  <sheetFormatPr defaultColWidth="9.140625" defaultRowHeight="12.75"/>
  <sheetData>
    <row r="21" spans="3:5" ht="12.75">
      <c r="C21" s="20" t="str">
        <f>RhinoBugs!$A$1</f>
        <v>IRCamelCase</v>
      </c>
      <c r="D21" s="20" t="str">
        <f>RhinoBugs!$B$1</f>
        <v>IRSamurai</v>
      </c>
      <c r="E21" s="20" t="str">
        <f>RhinoBugs!$C$1</f>
        <v>IROracle</v>
      </c>
    </row>
    <row r="22" spans="1:5" ht="12.75">
      <c r="A22" s="23"/>
      <c r="B22" s="21" t="s">
        <v>0</v>
      </c>
      <c r="C22">
        <f>COUNT(RhinoBugs!$A$2:$A$319)</f>
        <v>143</v>
      </c>
      <c r="D22">
        <f>COUNT(RhinoBugs!$B$2:$B$319)</f>
        <v>143</v>
      </c>
      <c r="E22">
        <f>COUNT(RhinoBugs!$C$2:$C$319)</f>
        <v>143</v>
      </c>
    </row>
    <row r="23" spans="1:5" ht="12.75">
      <c r="A23" s="23">
        <f>MIN(C23:E23)</f>
        <v>1</v>
      </c>
      <c r="B23" s="21" t="s">
        <v>7</v>
      </c>
      <c r="C23">
        <f>MIN(RhinoBugs!$A$2:$A$319)</f>
        <v>1</v>
      </c>
      <c r="D23">
        <f>MIN(RhinoBugs!$B$2:$B$319)</f>
        <v>1</v>
      </c>
      <c r="E23">
        <f>MIN(RhinoBugs!$C$2:$C$319)</f>
        <v>1</v>
      </c>
    </row>
    <row r="24" spans="1:5" ht="12.75">
      <c r="A24" s="23"/>
      <c r="B24" s="24">
        <v>25</v>
      </c>
      <c r="C24">
        <f>PERCENTILE(RhinoBugs!$A$2:$A$319,$B24/100)</f>
        <v>18</v>
      </c>
      <c r="D24">
        <f>PERCENTILE(RhinoBugs!$B$2:$B$319,$B24/100)</f>
        <v>16.5</v>
      </c>
      <c r="E24">
        <f>PERCENTILE(RhinoBugs!$C$2:$C$319,$B24/100)</f>
        <v>20</v>
      </c>
    </row>
    <row r="25" spans="1:5" ht="12.75">
      <c r="A25" s="23">
        <f>A27-A23</f>
        <v>3610</v>
      </c>
      <c r="B25" s="21" t="s">
        <v>8</v>
      </c>
      <c r="C25">
        <f>MEDIAN(RhinoBugs!$A$2:$A$319)</f>
        <v>100</v>
      </c>
      <c r="D25">
        <f>MEDIAN(RhinoBugs!$B$2:$B$319)</f>
        <v>116</v>
      </c>
      <c r="E25">
        <f>MEDIAN(RhinoBugs!$C$2:$C$319)</f>
        <v>115</v>
      </c>
    </row>
    <row r="26" spans="1:5" ht="12.75">
      <c r="A26" s="23"/>
      <c r="B26" s="24">
        <v>75</v>
      </c>
      <c r="C26">
        <f>PERCENTILE(RhinoBugs!$A$2:$A$319,$B26/100)</f>
        <v>396.5</v>
      </c>
      <c r="D26">
        <f>PERCENTILE(RhinoBugs!$B$2:$B$319,$B26/100)</f>
        <v>378.5</v>
      </c>
      <c r="E26">
        <f>PERCENTILE(RhinoBugs!$C$2:$C$319,$B26/100)</f>
        <v>358</v>
      </c>
    </row>
    <row r="27" spans="1:5" ht="12.75">
      <c r="A27" s="23">
        <f>MAX(C27:E27)</f>
        <v>3611</v>
      </c>
      <c r="B27" s="21" t="s">
        <v>9</v>
      </c>
      <c r="C27">
        <f>MAX(RhinoBugs!$A$2:$A$319)</f>
        <v>3536</v>
      </c>
      <c r="D27">
        <f>MAX(RhinoBugs!$B$2:$B$319)</f>
        <v>3611</v>
      </c>
      <c r="E27">
        <f>MAX(RhinoBugs!$C$2:$C$319)</f>
        <v>3446</v>
      </c>
    </row>
    <row r="28" spans="1:5" ht="12.75">
      <c r="A28" s="23"/>
      <c r="B28" s="21" t="s">
        <v>10</v>
      </c>
      <c r="C28">
        <f>AVERAGE(RhinoBugs!$A$2:$A$319)</f>
        <v>343.4055944055944</v>
      </c>
      <c r="D28">
        <f>AVERAGE(RhinoBugs!$B$2:$B$319)</f>
        <v>347.73426573426576</v>
      </c>
      <c r="E28">
        <f>AVERAGE(RhinoBugs!$C$2:$C$319)</f>
        <v>322.7902097902098</v>
      </c>
    </row>
    <row r="29" spans="1:5" ht="12.75">
      <c r="A29" s="23"/>
      <c r="B29" s="21" t="s">
        <v>11</v>
      </c>
      <c r="C29">
        <f>STDEV(RhinoBugs!$A$2:$A$319)</f>
        <v>576.1868246236551</v>
      </c>
      <c r="D29">
        <f>STDEV(RhinoBugs!$B$2:$B$319)</f>
        <v>597.0052132625488</v>
      </c>
      <c r="E29">
        <f>STDEV(RhinoBugs!$C$2:$C$319)</f>
        <v>555.3242784803074</v>
      </c>
    </row>
    <row r="30" spans="1:5" ht="12.75">
      <c r="A30" s="23">
        <v>0.01</v>
      </c>
      <c r="B30" s="22" t="s">
        <v>12</v>
      </c>
      <c r="C30" s="23"/>
      <c r="D30" s="23"/>
      <c r="E30" s="23"/>
    </row>
    <row r="31" spans="1:5" ht="12.75">
      <c r="A31" s="23"/>
      <c r="B31" s="22" t="s">
        <v>1</v>
      </c>
      <c r="C31" s="23">
        <f>IF(C23&gt;0,C23,0)</f>
        <v>1</v>
      </c>
      <c r="D31" s="23">
        <f>IF(D23&gt;0,D23,0)</f>
        <v>1</v>
      </c>
      <c r="E31" s="23">
        <f>IF(E23&gt;0,E23,0)</f>
        <v>1</v>
      </c>
    </row>
    <row r="32" spans="1:5" ht="12.75">
      <c r="A32" s="23"/>
      <c r="B32" s="22" t="s">
        <v>13</v>
      </c>
      <c r="C32" s="23">
        <f>IF(C24&gt;0,IF(C23&gt;0,C24-C23,C24),0)</f>
        <v>17</v>
      </c>
      <c r="D32" s="23">
        <f>IF(D24&gt;0,IF(D23&gt;0,D24-D23,D24),0)</f>
        <v>15.5</v>
      </c>
      <c r="E32" s="23">
        <f>IF(E24&gt;0,IF(E23&gt;0,E24-E23,E24),0)</f>
        <v>19</v>
      </c>
    </row>
    <row r="33" spans="1:5" ht="12.75">
      <c r="A33" s="23"/>
      <c r="B33" s="22" t="s">
        <v>14</v>
      </c>
      <c r="C33" s="23">
        <f>IF(AND(C25&gt;C24,C25&gt;0),C25-IF(C24&gt;0,C24,0)-IF(C26&gt;C25,C30/2,0),0)</f>
        <v>82</v>
      </c>
      <c r="D33" s="23">
        <f>IF(AND(D25&gt;D24,D25&gt;0),D25-IF(D24&gt;0,D24,0)-IF(D26&gt;D25,D30/2,0),0)</f>
        <v>99.5</v>
      </c>
      <c r="E33" s="23">
        <f>IF(AND(E25&gt;E24,E25&gt;0),E25-IF(E24&gt;0,E24,0)-IF(E26&gt;E25,E30/2,0),0)</f>
        <v>95</v>
      </c>
    </row>
    <row r="34" spans="1:5" ht="12.75">
      <c r="A34" s="23"/>
      <c r="B34" s="22" t="s">
        <v>8</v>
      </c>
      <c r="C34" s="23">
        <f>IF(AND(C25&gt;C24,C26&gt;C25,C25&gt;0),C30,0)</f>
        <v>0</v>
      </c>
      <c r="D34" s="23">
        <f>IF(AND(D25&gt;D24,D26&gt;D25,D25&gt;0),D30,0)</f>
        <v>0</v>
      </c>
      <c r="E34" s="23">
        <f>IF(AND(E25&gt;E24,E26&gt;E25,E25&gt;0),E30,0)</f>
        <v>0</v>
      </c>
    </row>
    <row r="35" spans="1:5" ht="12.75">
      <c r="A35" s="23"/>
      <c r="B35" s="22" t="s">
        <v>15</v>
      </c>
      <c r="C35" s="23">
        <f>IF(AND(C26&gt;C25,C26&gt;0),C26-IF(C25&gt;0,C25+IF(C25&gt;C24,C30/2,0),0),0)</f>
        <v>296.5</v>
      </c>
      <c r="D35" s="23">
        <f>IF(AND(D26&gt;D25,D26&gt;0),D26-IF(D25&gt;0,D25+IF(D25&gt;D24,D30/2,0),0),0)</f>
        <v>262.5</v>
      </c>
      <c r="E35" s="23">
        <f>IF(AND(E26&gt;E25,E26&gt;0),E26-IF(E25&gt;0,E25+IF(E25&gt;E24,E30/2,0),0),0)</f>
        <v>243</v>
      </c>
    </row>
    <row r="36" spans="1:5" ht="12.75">
      <c r="A36" s="23"/>
      <c r="B36" s="22" t="s">
        <v>16</v>
      </c>
      <c r="C36" s="23">
        <f>IF(C27&gt;0,IF(C26&gt;0,C27-C26,C27),0)</f>
        <v>3139.5</v>
      </c>
      <c r="D36" s="23">
        <f>IF(D27&gt;0,IF(D26&gt;0,D27-D26,D27),0)</f>
        <v>3232.5</v>
      </c>
      <c r="E36" s="23">
        <f>IF(E27&gt;0,IF(E26&gt;0,E27-E26,E27),0)</f>
        <v>3088</v>
      </c>
    </row>
    <row r="37" spans="1:5" ht="12.75">
      <c r="A37" s="23"/>
      <c r="B37" s="22" t="s">
        <v>17</v>
      </c>
      <c r="C37" s="23">
        <f>IF(C27&lt;0,C27,0)</f>
        <v>0</v>
      </c>
      <c r="D37" s="23">
        <f>IF(D27&lt;0,D27,0)</f>
        <v>0</v>
      </c>
      <c r="E37" s="23">
        <f>IF(E27&lt;0,E27,0)</f>
        <v>0</v>
      </c>
    </row>
    <row r="38" spans="1:5" ht="12.75">
      <c r="A38" s="23"/>
      <c r="B38" s="22" t="s">
        <v>18</v>
      </c>
      <c r="C38" s="23">
        <f>IF(C26&lt;0,IF(C27&lt;0,C26-C27,C26),0)</f>
        <v>0</v>
      </c>
      <c r="D38" s="23">
        <f>IF(D26&lt;0,IF(D27&lt;0,D26-D27,D26),0)</f>
        <v>0</v>
      </c>
      <c r="E38" s="23">
        <f>IF(E26&lt;0,IF(E27&lt;0,E26-E27,E26),0)</f>
        <v>0</v>
      </c>
    </row>
    <row r="39" spans="1:5" ht="12.75">
      <c r="A39" s="23"/>
      <c r="B39" s="22" t="s">
        <v>19</v>
      </c>
      <c r="C39" s="23">
        <f>IF(AND(C25&lt;C26,C25&lt;0),C25-IF(C26&lt;0,C26,0)+IF(C24&lt;C25,C30/2,0),0)</f>
        <v>0</v>
      </c>
      <c r="D39" s="23">
        <f>IF(AND(D25&lt;D26,D25&lt;0),D25-IF(D26&lt;0,D26,0)+IF(D24&lt;D25,D30/2,0),0)</f>
        <v>0</v>
      </c>
      <c r="E39" s="23">
        <f>IF(AND(E25&lt;E26,E25&lt;0),E25-IF(E26&lt;0,E26,0)+IF(E24&lt;E25,E30/2,0),0)</f>
        <v>0</v>
      </c>
    </row>
    <row r="40" spans="1:5" ht="12.75">
      <c r="A40" s="23"/>
      <c r="B40" s="22" t="s">
        <v>20</v>
      </c>
      <c r="C40" s="23">
        <f>IF(AND(C24&lt;C25,C25&lt;C26,C25&lt;0),-C30,0)</f>
        <v>0</v>
      </c>
      <c r="D40" s="23">
        <f>IF(AND(D24&lt;D25,D25&lt;D26,D25&lt;0),-D30,0)</f>
        <v>0</v>
      </c>
      <c r="E40" s="23">
        <f>IF(AND(E24&lt;E25,E25&lt;E26,E25&lt;0),-E30,0)</f>
        <v>0</v>
      </c>
    </row>
    <row r="41" spans="1:5" ht="12.75">
      <c r="A41" s="23"/>
      <c r="B41" s="22" t="s">
        <v>21</v>
      </c>
      <c r="C41" s="23">
        <f>IF(AND(C24&lt;C25,C24&lt;0),C24-IF(C25&lt;0,C25-IF(C25&lt;C26,C30/2,0),0),0)</f>
        <v>0</v>
      </c>
      <c r="D41" s="23">
        <f>IF(AND(D24&lt;D25,D24&lt;0),D24-IF(D25&lt;0,D25-IF(D25&lt;D26,D30/2,0),0),0)</f>
        <v>0</v>
      </c>
      <c r="E41" s="23">
        <f>IF(AND(E24&lt;E25,E24&lt;0),E24-IF(E25&lt;0,E25-IF(E25&lt;E26,E30/2,0),0),0)</f>
        <v>0</v>
      </c>
    </row>
    <row r="42" spans="1:5" ht="12.75">
      <c r="A42" s="23"/>
      <c r="B42" s="22" t="s">
        <v>22</v>
      </c>
      <c r="C42" s="23">
        <f>IF(C23&lt;0,IF(C24&lt;0,C23-C24,C23),0)</f>
        <v>0</v>
      </c>
      <c r="D42" s="23">
        <f>IF(D23&lt;0,IF(D24&lt;0,D23-D24,D23),0)</f>
        <v>0</v>
      </c>
      <c r="E42" s="23">
        <f>IF(E23&lt;0,IF(E24&lt;0,E23-E24,E23),0)</f>
        <v>0</v>
      </c>
    </row>
    <row r="43" spans="1:5" ht="12.75">
      <c r="A43" s="23"/>
      <c r="B43" s="22" t="s">
        <v>23</v>
      </c>
      <c r="C43" s="23">
        <v>200</v>
      </c>
      <c r="D43" s="23">
        <v>200</v>
      </c>
      <c r="E43" s="23">
        <v>200</v>
      </c>
    </row>
    <row r="44" spans="1:5" ht="12.75">
      <c r="A44" s="23"/>
      <c r="B44" s="22" t="s">
        <v>24</v>
      </c>
      <c r="C44" s="23">
        <f>C24-C23</f>
        <v>17</v>
      </c>
      <c r="D44" s="23">
        <f>D24-D23</f>
        <v>15.5</v>
      </c>
      <c r="E44" s="23">
        <f>E24-E23</f>
        <v>19</v>
      </c>
    </row>
    <row r="45" spans="1:5" ht="12.75">
      <c r="A45" s="23"/>
      <c r="B45" s="22" t="s">
        <v>25</v>
      </c>
      <c r="C45" s="23">
        <f>C28</f>
        <v>343.4055944055944</v>
      </c>
      <c r="D45" s="23">
        <f>D28</f>
        <v>347.73426573426576</v>
      </c>
      <c r="E45" s="23">
        <f>E28</f>
        <v>322.7902097902098</v>
      </c>
    </row>
    <row r="46" spans="1:2" ht="12.75">
      <c r="A46" s="23"/>
      <c r="B46" s="21"/>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FFFF00"/>
  </sheetPr>
  <dimension ref="A21:E46"/>
  <sheetViews>
    <sheetView zoomScalePageLayoutView="0" workbookViewId="0" topLeftCell="A1">
      <selection activeCell="D31" sqref="D31"/>
    </sheetView>
  </sheetViews>
  <sheetFormatPr defaultColWidth="9.140625" defaultRowHeight="12.75"/>
  <cols>
    <col min="3" max="3" width="12.28125" style="0" bestFit="1" customWidth="1"/>
    <col min="4" max="5" width="12.00390625" style="0" bestFit="1" customWidth="1"/>
  </cols>
  <sheetData>
    <row r="21" spans="3:5" ht="12.75">
      <c r="C21" s="20" t="str">
        <f>jEditFeatures!$A$1</f>
        <v>IRCamelCase</v>
      </c>
      <c r="D21" s="20" t="str">
        <f>jEditFeatures!$B$1</f>
        <v>IRSamurai</v>
      </c>
      <c r="E21" s="20" t="str">
        <f>jEditFeatures!$C$1</f>
        <v>IROracle</v>
      </c>
    </row>
    <row r="22" spans="1:5" ht="12.75">
      <c r="A22" s="23"/>
      <c r="B22" s="21" t="s">
        <v>0</v>
      </c>
      <c r="C22">
        <f>COUNT(jEditFeatures!$A$2:$A$737)</f>
        <v>64</v>
      </c>
      <c r="D22">
        <f>COUNT(jEditFeatures!$B$2:$B$737)</f>
        <v>64</v>
      </c>
      <c r="E22">
        <f>COUNT(jEditFeatures!$C$2:$C$737)</f>
        <v>64</v>
      </c>
    </row>
    <row r="23" spans="1:5" ht="12.75">
      <c r="A23" s="23">
        <f>MIN(C23:E23)</f>
        <v>1</v>
      </c>
      <c r="B23" s="21" t="s">
        <v>7</v>
      </c>
      <c r="C23">
        <f>MIN(jEditFeatures!$A$2:$A$737)</f>
        <v>1</v>
      </c>
      <c r="D23">
        <f>MIN(jEditFeatures!$B$2:$B$737)</f>
        <v>1</v>
      </c>
      <c r="E23">
        <f>MIN(jEditFeatures!$C$2:$C$737)</f>
        <v>1</v>
      </c>
    </row>
    <row r="24" spans="1:5" ht="12.75">
      <c r="A24" s="23"/>
      <c r="B24" s="24">
        <v>25</v>
      </c>
      <c r="C24">
        <f>PERCENTILE(jEditFeatures!$A$2:$A$737,$B24/100)</f>
        <v>2.75</v>
      </c>
      <c r="D24">
        <f>PERCENTILE(jEditFeatures!$B$2:$B$737,$B24/100)</f>
        <v>2</v>
      </c>
      <c r="E24">
        <f>PERCENTILE(jEditFeatures!$C$2:$C$737,$B24/100)</f>
        <v>2</v>
      </c>
    </row>
    <row r="25" spans="1:5" ht="12.75">
      <c r="A25" s="23">
        <f>A27-A23</f>
        <v>530</v>
      </c>
      <c r="B25" s="21" t="s">
        <v>8</v>
      </c>
      <c r="C25">
        <f>MEDIAN(jEditFeatures!$A$2:$A$737)</f>
        <v>10</v>
      </c>
      <c r="D25">
        <f>MEDIAN(jEditFeatures!$B$2:$B$737)</f>
        <v>11</v>
      </c>
      <c r="E25">
        <f>MEDIAN(jEditFeatures!$C$2:$C$737)</f>
        <v>8.5</v>
      </c>
    </row>
    <row r="26" spans="1:5" ht="12.75">
      <c r="A26" s="23"/>
      <c r="B26" s="24">
        <v>75</v>
      </c>
      <c r="C26">
        <f>PERCENTILE(jEditFeatures!$A$2:$A$737,$B26/100)</f>
        <v>54</v>
      </c>
      <c r="D26">
        <f>PERCENTILE(jEditFeatures!$B$2:$B$737,$B26/100)</f>
        <v>52</v>
      </c>
      <c r="E26">
        <f>PERCENTILE(jEditFeatures!$C$2:$C$737,$B26/100)</f>
        <v>39</v>
      </c>
    </row>
    <row r="27" spans="1:5" ht="12.75">
      <c r="A27" s="23">
        <f>MAX(C27:E27)</f>
        <v>531</v>
      </c>
      <c r="B27" s="21" t="s">
        <v>9</v>
      </c>
      <c r="C27">
        <f>MAX(jEditFeatures!$A$2:$A$737)</f>
        <v>492</v>
      </c>
      <c r="D27">
        <f>MAX(jEditFeatures!$B$2:$B$737)</f>
        <v>531</v>
      </c>
      <c r="E27">
        <f>MAX(jEditFeatures!$C$2:$C$737)</f>
        <v>376</v>
      </c>
    </row>
    <row r="28" spans="1:5" ht="12.75">
      <c r="A28" s="23"/>
      <c r="B28" s="21" t="s">
        <v>10</v>
      </c>
      <c r="C28">
        <f>AVERAGE(jEditFeatures!$A$2:$A$737)</f>
        <v>49.296875</v>
      </c>
      <c r="D28">
        <f>AVERAGE(jEditFeatures!$B$2:$B$737)</f>
        <v>43.984375</v>
      </c>
      <c r="E28">
        <f>AVERAGE(jEditFeatures!$C$2:$C$737)</f>
        <v>46.4375</v>
      </c>
    </row>
    <row r="29" spans="1:5" ht="12.75">
      <c r="A29" s="23"/>
      <c r="B29" s="21" t="s">
        <v>11</v>
      </c>
      <c r="C29">
        <f>STDEV(jEditFeatures!$A$2:$A$737)</f>
        <v>96.12255399699262</v>
      </c>
      <c r="D29">
        <f>STDEV(jEditFeatures!$B$2:$B$737)</f>
        <v>85.56859166170875</v>
      </c>
      <c r="E29">
        <f>STDEV(jEditFeatures!$C$2:$C$737)</f>
        <v>85.70711940941848</v>
      </c>
    </row>
    <row r="30" spans="1:5" ht="12.75">
      <c r="A30" s="23">
        <v>0.01</v>
      </c>
      <c r="B30" s="22" t="s">
        <v>12</v>
      </c>
      <c r="C30" s="23"/>
      <c r="D30" s="23"/>
      <c r="E30" s="23"/>
    </row>
    <row r="31" spans="1:5" ht="12.75">
      <c r="A31" s="23"/>
      <c r="B31" s="22" t="s">
        <v>1</v>
      </c>
      <c r="C31" s="23">
        <f>IF(C23&gt;0,C23,0)</f>
        <v>1</v>
      </c>
      <c r="D31" s="23">
        <f>IF(D23&gt;0,D23,0)</f>
        <v>1</v>
      </c>
      <c r="E31" s="23">
        <f>IF(E23&gt;0,E23,0)</f>
        <v>1</v>
      </c>
    </row>
    <row r="32" spans="1:5" ht="12.75">
      <c r="A32" s="23"/>
      <c r="B32" s="22" t="s">
        <v>13</v>
      </c>
      <c r="C32" s="23">
        <f>IF(C24&gt;0,IF(C23&gt;0,C24-C23,C24),0)</f>
        <v>1.75</v>
      </c>
      <c r="D32" s="23">
        <f>IF(D24&gt;0,IF(D23&gt;0,D24-D23,D24),0)</f>
        <v>1</v>
      </c>
      <c r="E32" s="23">
        <f>IF(E24&gt;0,IF(E23&gt;0,E24-E23,E24),0)</f>
        <v>1</v>
      </c>
    </row>
    <row r="33" spans="1:5" ht="12.75">
      <c r="A33" s="23"/>
      <c r="B33" s="22" t="s">
        <v>14</v>
      </c>
      <c r="C33" s="23">
        <f>IF(AND(C25&gt;C24,C25&gt;0),C25-IF(C24&gt;0,C24,0)-IF(C26&gt;C25,C30/2,0),0)</f>
        <v>7.25</v>
      </c>
      <c r="D33" s="23">
        <f>IF(AND(D25&gt;D24,D25&gt;0),D25-IF(D24&gt;0,D24,0)-IF(D26&gt;D25,D30/2,0),0)</f>
        <v>9</v>
      </c>
      <c r="E33" s="23">
        <f>IF(AND(E25&gt;E24,E25&gt;0),E25-IF(E24&gt;0,E24,0)-IF(E26&gt;E25,E30/2,0),0)</f>
        <v>6.5</v>
      </c>
    </row>
    <row r="34" spans="1:5" ht="12.75">
      <c r="A34" s="23"/>
      <c r="B34" s="22" t="s">
        <v>8</v>
      </c>
      <c r="C34" s="23">
        <f>IF(AND(C25&gt;C24,C26&gt;C25,C25&gt;0),C30,0)</f>
        <v>0</v>
      </c>
      <c r="D34" s="23">
        <f>IF(AND(D25&gt;D24,D26&gt;D25,D25&gt;0),D30,0)</f>
        <v>0</v>
      </c>
      <c r="E34" s="23">
        <f>IF(AND(E25&gt;E24,E26&gt;E25,E25&gt;0),E30,0)</f>
        <v>0</v>
      </c>
    </row>
    <row r="35" spans="1:5" ht="12.75">
      <c r="A35" s="23"/>
      <c r="B35" s="22" t="s">
        <v>15</v>
      </c>
      <c r="C35" s="23">
        <f>IF(AND(C26&gt;C25,C26&gt;0),C26-IF(C25&gt;0,C25+IF(C25&gt;C24,C30/2,0),0),0)</f>
        <v>44</v>
      </c>
      <c r="D35" s="23">
        <f>IF(AND(D26&gt;D25,D26&gt;0),D26-IF(D25&gt;0,D25+IF(D25&gt;D24,D30/2,0),0),0)</f>
        <v>41</v>
      </c>
      <c r="E35" s="23">
        <f>IF(AND(E26&gt;E25,E26&gt;0),E26-IF(E25&gt;0,E25+IF(E25&gt;E24,E30/2,0),0),0)</f>
        <v>30.5</v>
      </c>
    </row>
    <row r="36" spans="1:5" ht="12.75">
      <c r="A36" s="23"/>
      <c r="B36" s="22" t="s">
        <v>16</v>
      </c>
      <c r="C36" s="23">
        <f>IF(C27&gt;0,IF(C26&gt;0,C27-C26,C27),0)</f>
        <v>438</v>
      </c>
      <c r="D36" s="23">
        <f>IF(D27&gt;0,IF(D26&gt;0,D27-D26,D27),0)</f>
        <v>479</v>
      </c>
      <c r="E36" s="23">
        <f>IF(E27&gt;0,IF(E26&gt;0,E27-E26,E27),0)</f>
        <v>337</v>
      </c>
    </row>
    <row r="37" spans="1:5" ht="12.75">
      <c r="A37" s="23"/>
      <c r="B37" s="22" t="s">
        <v>17</v>
      </c>
      <c r="C37" s="23">
        <f>IF(C27&lt;0,C27,0)</f>
        <v>0</v>
      </c>
      <c r="D37" s="23">
        <f>IF(D27&lt;0,D27,0)</f>
        <v>0</v>
      </c>
      <c r="E37" s="23">
        <f>IF(E27&lt;0,E27,0)</f>
        <v>0</v>
      </c>
    </row>
    <row r="38" spans="1:5" ht="12.75">
      <c r="A38" s="23"/>
      <c r="B38" s="22" t="s">
        <v>18</v>
      </c>
      <c r="C38" s="23">
        <f>IF(C26&lt;0,IF(C27&lt;0,C26-C27,C26),0)</f>
        <v>0</v>
      </c>
      <c r="D38" s="23">
        <f>IF(D26&lt;0,IF(D27&lt;0,D26-D27,D26),0)</f>
        <v>0</v>
      </c>
      <c r="E38" s="23">
        <f>IF(E26&lt;0,IF(E27&lt;0,E26-E27,E26),0)</f>
        <v>0</v>
      </c>
    </row>
    <row r="39" spans="1:5" ht="12.75">
      <c r="A39" s="23"/>
      <c r="B39" s="22" t="s">
        <v>19</v>
      </c>
      <c r="C39" s="23">
        <f>IF(AND(C25&lt;C26,C25&lt;0),C25-IF(C26&lt;0,C26,0)+IF(C24&lt;C25,C30/2,0),0)</f>
        <v>0</v>
      </c>
      <c r="D39" s="23">
        <f>IF(AND(D25&lt;D26,D25&lt;0),D25-IF(D26&lt;0,D26,0)+IF(D24&lt;D25,D30/2,0),0)</f>
        <v>0</v>
      </c>
      <c r="E39" s="23">
        <f>IF(AND(E25&lt;E26,E25&lt;0),E25-IF(E26&lt;0,E26,0)+IF(E24&lt;E25,E30/2,0),0)</f>
        <v>0</v>
      </c>
    </row>
    <row r="40" spans="1:5" ht="12.75">
      <c r="A40" s="23"/>
      <c r="B40" s="22" t="s">
        <v>20</v>
      </c>
      <c r="C40" s="23">
        <f>IF(AND(C24&lt;C25,C25&lt;C26,C25&lt;0),-C30,0)</f>
        <v>0</v>
      </c>
      <c r="D40" s="23">
        <f>IF(AND(D24&lt;D25,D25&lt;D26,D25&lt;0),-D30,0)</f>
        <v>0</v>
      </c>
      <c r="E40" s="23">
        <f>IF(AND(E24&lt;E25,E25&lt;E26,E25&lt;0),-E30,0)</f>
        <v>0</v>
      </c>
    </row>
    <row r="41" spans="1:5" ht="12.75">
      <c r="A41" s="23"/>
      <c r="B41" s="22" t="s">
        <v>21</v>
      </c>
      <c r="C41" s="23">
        <f>IF(AND(C24&lt;C25,C24&lt;0),C24-IF(C25&lt;0,C25-IF(C25&lt;C26,C30/2,0),0),0)</f>
        <v>0</v>
      </c>
      <c r="D41" s="23">
        <f>IF(AND(D24&lt;D25,D24&lt;0),D24-IF(D25&lt;0,D25-IF(D25&lt;D26,D30/2,0),0),0)</f>
        <v>0</v>
      </c>
      <c r="E41" s="23">
        <f>IF(AND(E24&lt;E25,E24&lt;0),E24-IF(E25&lt;0,E25-IF(E25&lt;E26,E30/2,0),0),0)</f>
        <v>0</v>
      </c>
    </row>
    <row r="42" spans="1:5" ht="12.75">
      <c r="A42" s="23"/>
      <c r="B42" s="22" t="s">
        <v>22</v>
      </c>
      <c r="C42" s="23">
        <f>IF(C23&lt;0,IF(C24&lt;0,C23-C24,C23),0)</f>
        <v>0</v>
      </c>
      <c r="D42" s="23">
        <f>IF(D23&lt;0,IF(D24&lt;0,D23-D24,D23),0)</f>
        <v>0</v>
      </c>
      <c r="E42" s="23">
        <f>IF(E23&lt;0,IF(E24&lt;0,E23-E24,E23),0)</f>
        <v>0</v>
      </c>
    </row>
    <row r="43" spans="1:5" ht="12.75">
      <c r="A43" s="23"/>
      <c r="B43" s="22" t="s">
        <v>23</v>
      </c>
      <c r="C43" s="23">
        <v>26</v>
      </c>
      <c r="D43" s="23">
        <v>30</v>
      </c>
      <c r="E43" s="23">
        <v>30</v>
      </c>
    </row>
    <row r="44" spans="1:5" ht="12.75">
      <c r="A44" s="23"/>
      <c r="B44" s="22" t="s">
        <v>24</v>
      </c>
      <c r="C44" s="23">
        <f>C24-C23</f>
        <v>1.75</v>
      </c>
      <c r="D44" s="23">
        <f>D24-D23</f>
        <v>1</v>
      </c>
      <c r="E44" s="23">
        <f>E24-E23</f>
        <v>1</v>
      </c>
    </row>
    <row r="45" spans="1:5" ht="12.75">
      <c r="A45" s="23"/>
      <c r="B45" s="22" t="s">
        <v>25</v>
      </c>
      <c r="C45" s="23">
        <f>C28</f>
        <v>49.296875</v>
      </c>
      <c r="D45" s="23">
        <f>D28</f>
        <v>43.984375</v>
      </c>
      <c r="E45" s="23">
        <f>E28</f>
        <v>46.4375</v>
      </c>
    </row>
    <row r="46" spans="1:2" ht="12.75">
      <c r="A46" s="23"/>
      <c r="B46" s="21"/>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FFFF00"/>
  </sheetPr>
  <dimension ref="A21:E46"/>
  <sheetViews>
    <sheetView zoomScalePageLayoutView="0" workbookViewId="0" topLeftCell="A1">
      <selection activeCell="M32" sqref="M32"/>
    </sheetView>
  </sheetViews>
  <sheetFormatPr defaultColWidth="9.140625" defaultRowHeight="12.75"/>
  <sheetData>
    <row r="21" spans="3:5" ht="12.75">
      <c r="C21" s="20" t="s">
        <v>38</v>
      </c>
      <c r="D21" s="20" t="s">
        <v>39</v>
      </c>
      <c r="E21" s="20" t="s">
        <v>40</v>
      </c>
    </row>
    <row r="22" spans="1:5" ht="12.75">
      <c r="A22" s="23"/>
      <c r="B22" s="21" t="s">
        <v>0</v>
      </c>
      <c r="C22">
        <f>COUNT(jEditFeatures!$D$2:$D$737)</f>
        <v>64</v>
      </c>
      <c r="D22">
        <f>COUNT(jEditFeatures!$E$2:$E$737)</f>
        <v>64</v>
      </c>
      <c r="E22">
        <f>COUNT(jEditFeatures!$F$2:$F$737)</f>
        <v>64</v>
      </c>
    </row>
    <row r="23" spans="1:5" ht="12.75">
      <c r="A23" s="23">
        <f>MIN(C23:E23)</f>
        <v>1</v>
      </c>
      <c r="B23" s="21" t="s">
        <v>7</v>
      </c>
      <c r="C23">
        <f>MIN(jEditFeatures!$D$2:$D$737)</f>
        <v>1</v>
      </c>
      <c r="D23">
        <f>MIN(jEditFeatures!$E$2:$E$737)</f>
        <v>1</v>
      </c>
      <c r="E23">
        <f>MIN(jEditFeatures!$F$2:$F$737)</f>
        <v>1</v>
      </c>
    </row>
    <row r="24" spans="1:5" ht="12.75">
      <c r="A24" s="23"/>
      <c r="B24" s="24">
        <v>25</v>
      </c>
      <c r="C24">
        <f>PERCENTILE(jEditFeatures!$D$2:$D$737,$B24/100)</f>
        <v>1</v>
      </c>
      <c r="D24">
        <f>PERCENTILE(jEditFeatures!$E$2:$E$737,$B24/100)</f>
        <v>1</v>
      </c>
      <c r="E24">
        <f>PERCENTILE(jEditFeatures!$F$2:$F$737,$B24/100)</f>
        <v>1</v>
      </c>
    </row>
    <row r="25" spans="1:5" ht="12.75">
      <c r="A25" s="23">
        <f>A27-A23</f>
        <v>143</v>
      </c>
      <c r="B25" s="21" t="s">
        <v>8</v>
      </c>
      <c r="C25">
        <f>MEDIAN(jEditFeatures!$D$2:$D$737)</f>
        <v>4</v>
      </c>
      <c r="D25">
        <f>MEDIAN(jEditFeatures!$E$2:$E$737)</f>
        <v>3.5</v>
      </c>
      <c r="E25">
        <f>MEDIAN(jEditFeatures!$F$2:$F$737)</f>
        <v>3</v>
      </c>
    </row>
    <row r="26" spans="1:5" ht="12.75">
      <c r="A26" s="23"/>
      <c r="B26" s="24">
        <v>75</v>
      </c>
      <c r="C26">
        <f>PERCENTILE(jEditFeatures!$D$2:$D$737,$B26/100)</f>
        <v>13.5</v>
      </c>
      <c r="D26">
        <f>PERCENTILE(jEditFeatures!$E$2:$E$737,$B26/100)</f>
        <v>14</v>
      </c>
      <c r="E26">
        <f>PERCENTILE(jEditFeatures!$F$2:$F$737,$B26/100)</f>
        <v>14.25</v>
      </c>
    </row>
    <row r="27" spans="1:5" ht="12.75">
      <c r="A27" s="23">
        <f>MAX(C27:E27)</f>
        <v>144</v>
      </c>
      <c r="B27" s="21" t="s">
        <v>9</v>
      </c>
      <c r="C27">
        <f>MAX(jEditFeatures!$D$2:$D$737)</f>
        <v>131</v>
      </c>
      <c r="D27">
        <f>MAX(jEditFeatures!$E$2:$E$737)</f>
        <v>144</v>
      </c>
      <c r="E27">
        <f>MAX(jEditFeatures!$F$2:$F$737)</f>
        <v>132</v>
      </c>
    </row>
    <row r="28" spans="1:5" ht="12.75">
      <c r="A28" s="23"/>
      <c r="B28" s="21" t="s">
        <v>10</v>
      </c>
      <c r="C28">
        <f>AVERAGE(jEditFeatures!$D$2:$D$737)</f>
        <v>16.546875</v>
      </c>
      <c r="D28">
        <f>AVERAGE(jEditFeatures!$E$2:$E$737)</f>
        <v>14.375</v>
      </c>
      <c r="E28">
        <f>AVERAGE(jEditFeatures!$F$2:$F$737)</f>
        <v>15.296875</v>
      </c>
    </row>
    <row r="29" spans="1:5" ht="12.75">
      <c r="A29" s="23"/>
      <c r="B29" s="21" t="s">
        <v>11</v>
      </c>
      <c r="C29">
        <f>STDEV(jEditFeatures!$D$2:$D$737)</f>
        <v>29.48549801604118</v>
      </c>
      <c r="D29">
        <f>STDEV(jEditFeatures!$E$2:$E$737)</f>
        <v>25.872397499670424</v>
      </c>
      <c r="E29">
        <f>STDEV(jEditFeatures!$F$2:$F$737)</f>
        <v>27.5621546877552</v>
      </c>
    </row>
    <row r="30" spans="1:5" ht="12.75">
      <c r="A30" s="23">
        <v>0.01</v>
      </c>
      <c r="B30" s="22" t="s">
        <v>12</v>
      </c>
      <c r="C30" s="23"/>
      <c r="D30" s="23"/>
      <c r="E30" s="23"/>
    </row>
    <row r="31" spans="1:5" ht="12.75">
      <c r="A31" s="23"/>
      <c r="B31" s="22" t="s">
        <v>1</v>
      </c>
      <c r="C31" s="23">
        <f>IF(C23&gt;0,C23,0)</f>
        <v>1</v>
      </c>
      <c r="D31" s="23">
        <f>IF(D23&gt;0,D23,0)</f>
        <v>1</v>
      </c>
      <c r="E31" s="23">
        <f>IF(E23&gt;0,E23,0)</f>
        <v>1</v>
      </c>
    </row>
    <row r="32" spans="1:5" ht="12.75">
      <c r="A32" s="23"/>
      <c r="B32" s="22" t="s">
        <v>13</v>
      </c>
      <c r="C32" s="23">
        <f>IF(C24&gt;0,IF(C23&gt;0,C24-C23,C24),0)</f>
        <v>0</v>
      </c>
      <c r="D32" s="23">
        <f>IF(D24&gt;0,IF(D23&gt;0,D24-D23,D24),0)</f>
        <v>0</v>
      </c>
      <c r="E32" s="23">
        <f>IF(E24&gt;0,IF(E23&gt;0,E24-E23,E24),0)</f>
        <v>0</v>
      </c>
    </row>
    <row r="33" spans="1:5" ht="12.75">
      <c r="A33" s="23"/>
      <c r="B33" s="22" t="s">
        <v>14</v>
      </c>
      <c r="C33" s="23">
        <f>IF(AND(C25&gt;C24,C25&gt;0),C25-IF(C24&gt;0,C24,0)-IF(C26&gt;C25,C30/2,0),0)</f>
        <v>3</v>
      </c>
      <c r="D33" s="23">
        <f>IF(AND(D25&gt;D24,D25&gt;0),D25-IF(D24&gt;0,D24,0)-IF(D26&gt;D25,D30/2,0),0)</f>
        <v>2.5</v>
      </c>
      <c r="E33" s="23">
        <f>IF(AND(E25&gt;E24,E25&gt;0),E25-IF(E24&gt;0,E24,0)-IF(E26&gt;E25,E30/2,0),0)</f>
        <v>2</v>
      </c>
    </row>
    <row r="34" spans="1:5" ht="12.75">
      <c r="A34" s="23"/>
      <c r="B34" s="22" t="s">
        <v>8</v>
      </c>
      <c r="C34" s="23">
        <f>IF(AND(C25&gt;C24,C26&gt;C25,C25&gt;0),C30,0)</f>
        <v>0</v>
      </c>
      <c r="D34" s="23">
        <f>IF(AND(D25&gt;D24,D26&gt;D25,D25&gt;0),D30,0)</f>
        <v>0</v>
      </c>
      <c r="E34" s="23">
        <f>IF(AND(E25&gt;E24,E26&gt;E25,E25&gt;0),E30,0)</f>
        <v>0</v>
      </c>
    </row>
    <row r="35" spans="1:5" ht="12.75">
      <c r="A35" s="23"/>
      <c r="B35" s="22" t="s">
        <v>15</v>
      </c>
      <c r="C35" s="23">
        <f>IF(AND(C26&gt;C25,C26&gt;0),C26-IF(C25&gt;0,C25+IF(C25&gt;C24,C30/2,0),0),0)</f>
        <v>9.5</v>
      </c>
      <c r="D35" s="23">
        <f>IF(AND(D26&gt;D25,D26&gt;0),D26-IF(D25&gt;0,D25+IF(D25&gt;D24,D30/2,0),0),0)</f>
        <v>10.5</v>
      </c>
      <c r="E35" s="23">
        <f>IF(AND(E26&gt;E25,E26&gt;0),E26-IF(E25&gt;0,E25+IF(E25&gt;E24,E30/2,0),0),0)</f>
        <v>11.25</v>
      </c>
    </row>
    <row r="36" spans="1:5" ht="12.75">
      <c r="A36" s="23"/>
      <c r="B36" s="22" t="s">
        <v>16</v>
      </c>
      <c r="C36" s="23">
        <f>IF(C27&gt;0,IF(C26&gt;0,C27-C26,C27),0)</f>
        <v>117.5</v>
      </c>
      <c r="D36" s="23">
        <f>IF(D27&gt;0,IF(D26&gt;0,D27-D26,D27),0)</f>
        <v>130</v>
      </c>
      <c r="E36" s="23">
        <f>IF(E27&gt;0,IF(E26&gt;0,E27-E26,E27),0)</f>
        <v>117.75</v>
      </c>
    </row>
    <row r="37" spans="1:5" ht="12.75">
      <c r="A37" s="23"/>
      <c r="B37" s="22" t="s">
        <v>17</v>
      </c>
      <c r="C37" s="23">
        <f>IF(C27&lt;0,C27,0)</f>
        <v>0</v>
      </c>
      <c r="D37" s="23">
        <f>IF(D27&lt;0,D27,0)</f>
        <v>0</v>
      </c>
      <c r="E37" s="23">
        <f>IF(E27&lt;0,E27,0)</f>
        <v>0</v>
      </c>
    </row>
    <row r="38" spans="1:5" ht="12.75">
      <c r="A38" s="23"/>
      <c r="B38" s="22" t="s">
        <v>18</v>
      </c>
      <c r="C38" s="23">
        <f>IF(C26&lt;0,IF(C27&lt;0,C26-C27,C26),0)</f>
        <v>0</v>
      </c>
      <c r="D38" s="23">
        <f>IF(D26&lt;0,IF(D27&lt;0,D26-D27,D26),0)</f>
        <v>0</v>
      </c>
      <c r="E38" s="23">
        <f>IF(E26&lt;0,IF(E27&lt;0,E26-E27,E26),0)</f>
        <v>0</v>
      </c>
    </row>
    <row r="39" spans="1:5" ht="12.75">
      <c r="A39" s="23"/>
      <c r="B39" s="22" t="s">
        <v>19</v>
      </c>
      <c r="C39" s="23">
        <f>IF(AND(C25&lt;C26,C25&lt;0),C25-IF(C26&lt;0,C26,0)+IF(C24&lt;C25,C30/2,0),0)</f>
        <v>0</v>
      </c>
      <c r="D39" s="23">
        <f>IF(AND(D25&lt;D26,D25&lt;0),D25-IF(D26&lt;0,D26,0)+IF(D24&lt;D25,D30/2,0),0)</f>
        <v>0</v>
      </c>
      <c r="E39" s="23">
        <f>IF(AND(E25&lt;E26,E25&lt;0),E25-IF(E26&lt;0,E26,0)+IF(E24&lt;E25,E30/2,0),0)</f>
        <v>0</v>
      </c>
    </row>
    <row r="40" spans="1:5" ht="12.75">
      <c r="A40" s="23"/>
      <c r="B40" s="22" t="s">
        <v>20</v>
      </c>
      <c r="C40" s="23">
        <f>IF(AND(C24&lt;C25,C25&lt;C26,C25&lt;0),-C30,0)</f>
        <v>0</v>
      </c>
      <c r="D40" s="23">
        <f>IF(AND(D24&lt;D25,D25&lt;D26,D25&lt;0),-D30,0)</f>
        <v>0</v>
      </c>
      <c r="E40" s="23">
        <f>IF(AND(E24&lt;E25,E25&lt;E26,E25&lt;0),-E30,0)</f>
        <v>0</v>
      </c>
    </row>
    <row r="41" spans="1:5" ht="12.75">
      <c r="A41" s="23"/>
      <c r="B41" s="22" t="s">
        <v>21</v>
      </c>
      <c r="C41" s="23">
        <f>IF(AND(C24&lt;C25,C24&lt;0),C24-IF(C25&lt;0,C25-IF(C25&lt;C26,C30/2,0),0),0)</f>
        <v>0</v>
      </c>
      <c r="D41" s="23">
        <f>IF(AND(D24&lt;D25,D24&lt;0),D24-IF(D25&lt;0,D25-IF(D25&lt;D26,D30/2,0),0),0)</f>
        <v>0</v>
      </c>
      <c r="E41" s="23">
        <f>IF(AND(E24&lt;E25,E24&lt;0),E24-IF(E25&lt;0,E25-IF(E25&lt;E26,E30/2,0),0),0)</f>
        <v>0</v>
      </c>
    </row>
    <row r="42" spans="1:5" ht="12.75">
      <c r="A42" s="23"/>
      <c r="B42" s="22" t="s">
        <v>22</v>
      </c>
      <c r="C42" s="23">
        <f>IF(C23&lt;0,IF(C24&lt;0,C23-C24,C23),0)</f>
        <v>0</v>
      </c>
      <c r="D42" s="23">
        <f>IF(D23&lt;0,IF(D24&lt;0,D23-D24,D23),0)</f>
        <v>0</v>
      </c>
      <c r="E42" s="23">
        <f>IF(E23&lt;0,IF(E24&lt;0,E23-E24,E23),0)</f>
        <v>0</v>
      </c>
    </row>
    <row r="43" spans="1:5" ht="12.75">
      <c r="A43" s="23"/>
      <c r="B43" s="22" t="s">
        <v>23</v>
      </c>
      <c r="C43" s="23">
        <v>10</v>
      </c>
      <c r="D43" s="23">
        <v>10</v>
      </c>
      <c r="E43" s="23">
        <v>10</v>
      </c>
    </row>
    <row r="44" spans="1:5" ht="12.75">
      <c r="A44" s="23"/>
      <c r="B44" s="22" t="s">
        <v>24</v>
      </c>
      <c r="C44" s="23">
        <f>C24-C23</f>
        <v>0</v>
      </c>
      <c r="D44" s="23">
        <f>D24-D23</f>
        <v>0</v>
      </c>
      <c r="E44" s="23">
        <f>E24-E23</f>
        <v>0</v>
      </c>
    </row>
    <row r="45" spans="1:5" ht="12.75">
      <c r="A45" s="23"/>
      <c r="B45" s="22" t="s">
        <v>25</v>
      </c>
      <c r="C45" s="23">
        <f>C28</f>
        <v>16.546875</v>
      </c>
      <c r="D45" s="23">
        <f>D28</f>
        <v>14.375</v>
      </c>
      <c r="E45" s="23">
        <f>E28</f>
        <v>15.296875</v>
      </c>
    </row>
    <row r="46" spans="1:2" ht="12.75">
      <c r="A46" s="23"/>
      <c r="B46" s="21"/>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FFFF00"/>
  </sheetPr>
  <dimension ref="A21:E46"/>
  <sheetViews>
    <sheetView zoomScalePageLayoutView="0" workbookViewId="0" topLeftCell="A1">
      <selection activeCell="M28" sqref="M28"/>
    </sheetView>
  </sheetViews>
  <sheetFormatPr defaultColWidth="9.140625" defaultRowHeight="12.75"/>
  <sheetData>
    <row r="21" spans="3:5" ht="12.75">
      <c r="C21" s="20" t="str">
        <f>jEditBugs!$A$1</f>
        <v>IRCamelCase</v>
      </c>
      <c r="D21" s="20" t="str">
        <f>jEditBugs!$B$1</f>
        <v>IRSamurai</v>
      </c>
      <c r="E21" s="20" t="str">
        <f>jEditBugs!$C$1</f>
        <v>IROracle</v>
      </c>
    </row>
    <row r="22" spans="1:5" ht="12.75">
      <c r="A22" s="23"/>
      <c r="B22" s="21" t="s">
        <v>0</v>
      </c>
      <c r="C22">
        <f>COUNT(jEditBugs!$A$2:$A$749)</f>
        <v>86</v>
      </c>
      <c r="D22">
        <f>COUNT(jEditBugs!$B$2:$B$749)</f>
        <v>86</v>
      </c>
      <c r="E22">
        <f>COUNT(jEditBugs!$C$2:$C$749)</f>
        <v>86</v>
      </c>
    </row>
    <row r="23" spans="1:5" ht="12.75">
      <c r="A23" s="23">
        <f>MIN(C23:E23)</f>
        <v>1</v>
      </c>
      <c r="B23" s="21" t="s">
        <v>7</v>
      </c>
      <c r="C23">
        <f>MIN(jEditBugs!$A$2:$A$749)</f>
        <v>1</v>
      </c>
      <c r="D23">
        <f>MIN(jEditBugs!$B$2:$B$749)</f>
        <v>1</v>
      </c>
      <c r="E23">
        <f>MIN(jEditBugs!$C$2:$C$749)</f>
        <v>1</v>
      </c>
    </row>
    <row r="24" spans="1:5" ht="12.75">
      <c r="A24" s="23"/>
      <c r="B24" s="24">
        <v>25</v>
      </c>
      <c r="C24">
        <f>PERCENTILE(jEditBugs!$A$2:$A$749,$B24/100)</f>
        <v>12.5</v>
      </c>
      <c r="D24">
        <f>PERCENTILE(jEditBugs!$B$2:$B$749,$B24/100)</f>
        <v>12.25</v>
      </c>
      <c r="E24">
        <f>PERCENTILE(jEditBugs!$C$2:$C$749,$B24/100)</f>
        <v>12.25</v>
      </c>
    </row>
    <row r="25" spans="1:5" ht="12.75">
      <c r="A25" s="23">
        <f>A27-A23</f>
        <v>3237</v>
      </c>
      <c r="B25" s="21" t="s">
        <v>8</v>
      </c>
      <c r="C25">
        <f>MEDIAN(jEditBugs!$A$2:$A$749)</f>
        <v>67</v>
      </c>
      <c r="D25">
        <f>MEDIAN(jEditBugs!$B$2:$B$749)</f>
        <v>73</v>
      </c>
      <c r="E25">
        <f>MEDIAN(jEditBugs!$C$2:$C$749)</f>
        <v>61</v>
      </c>
    </row>
    <row r="26" spans="1:5" ht="12.75">
      <c r="A26" s="23"/>
      <c r="B26" s="24">
        <v>75</v>
      </c>
      <c r="C26">
        <f>PERCENTILE(jEditBugs!$A$2:$A$749,$B26/100)</f>
        <v>237</v>
      </c>
      <c r="D26">
        <f>PERCENTILE(jEditBugs!$B$2:$B$749,$B26/100)</f>
        <v>215.5</v>
      </c>
      <c r="E26">
        <f>PERCENTILE(jEditBugs!$C$2:$C$749,$B26/100)</f>
        <v>216.75</v>
      </c>
    </row>
    <row r="27" spans="1:5" ht="12.75">
      <c r="A27" s="23">
        <f>MAX(C27:E27)</f>
        <v>3238</v>
      </c>
      <c r="B27" s="21" t="s">
        <v>9</v>
      </c>
      <c r="C27">
        <f>MAX(jEditBugs!$A$2:$A$749)</f>
        <v>2864</v>
      </c>
      <c r="D27">
        <f>MAX(jEditBugs!$B$2:$B$749)</f>
        <v>3238</v>
      </c>
      <c r="E27">
        <f>MAX(jEditBugs!$C$2:$C$749)</f>
        <v>3041</v>
      </c>
    </row>
    <row r="28" spans="1:5" ht="12.75">
      <c r="A28" s="23"/>
      <c r="B28" s="21" t="s">
        <v>10</v>
      </c>
      <c r="C28">
        <f>AVERAGE(jEditBugs!$A$2:$A$749)</f>
        <v>277.93023255813955</v>
      </c>
      <c r="D28">
        <f>AVERAGE(jEditBugs!$B$2:$B$749)</f>
        <v>294.7906976744186</v>
      </c>
      <c r="E28">
        <f>AVERAGE(jEditBugs!$C$2:$C$749)</f>
        <v>259.5232558139535</v>
      </c>
    </row>
    <row r="29" spans="1:5" ht="12.75">
      <c r="A29" s="23"/>
      <c r="B29" s="21" t="s">
        <v>11</v>
      </c>
      <c r="C29">
        <f>STDEV(jEditBugs!$A$2:$A$749)</f>
        <v>544.2603138139749</v>
      </c>
      <c r="D29">
        <f>STDEV(jEditBugs!$B$2:$B$749)</f>
        <v>657.9890060994505</v>
      </c>
      <c r="E29">
        <f>STDEV(jEditBugs!$C$2:$C$749)</f>
        <v>520.6163931961509</v>
      </c>
    </row>
    <row r="30" spans="1:5" ht="12.75">
      <c r="A30" s="23">
        <v>0.01</v>
      </c>
      <c r="B30" s="22" t="s">
        <v>12</v>
      </c>
      <c r="C30" s="23"/>
      <c r="D30" s="23"/>
      <c r="E30" s="23"/>
    </row>
    <row r="31" spans="1:5" ht="12.75">
      <c r="A31" s="23"/>
      <c r="B31" s="22" t="s">
        <v>1</v>
      </c>
      <c r="C31" s="23">
        <f>IF(C23&gt;0,C23,0)</f>
        <v>1</v>
      </c>
      <c r="D31" s="23">
        <f>IF(D23&gt;0,D23,0)</f>
        <v>1</v>
      </c>
      <c r="E31" s="23">
        <f>IF(E23&gt;0,E23,0)</f>
        <v>1</v>
      </c>
    </row>
    <row r="32" spans="1:5" ht="12.75">
      <c r="A32" s="23"/>
      <c r="B32" s="22" t="s">
        <v>13</v>
      </c>
      <c r="C32" s="23">
        <f>IF(C24&gt;0,IF(C23&gt;0,C24-C23,C24),0)</f>
        <v>11.5</v>
      </c>
      <c r="D32" s="23">
        <f>IF(D24&gt;0,IF(D23&gt;0,D24-D23,D24),0)</f>
        <v>11.25</v>
      </c>
      <c r="E32" s="23">
        <f>IF(E24&gt;0,IF(E23&gt;0,E24-E23,E24),0)</f>
        <v>11.25</v>
      </c>
    </row>
    <row r="33" spans="1:5" ht="12.75">
      <c r="A33" s="23"/>
      <c r="B33" s="22" t="s">
        <v>14</v>
      </c>
      <c r="C33" s="23">
        <f>IF(AND(C25&gt;C24,C25&gt;0),C25-IF(C24&gt;0,C24,0)-IF(C26&gt;C25,C30/2,0),0)</f>
        <v>54.5</v>
      </c>
      <c r="D33" s="23">
        <f>IF(AND(D25&gt;D24,D25&gt;0),D25-IF(D24&gt;0,D24,0)-IF(D26&gt;D25,D30/2,0),0)</f>
        <v>60.75</v>
      </c>
      <c r="E33" s="23">
        <f>IF(AND(E25&gt;E24,E25&gt;0),E25-IF(E24&gt;0,E24,0)-IF(E26&gt;E25,E30/2,0),0)</f>
        <v>48.75</v>
      </c>
    </row>
    <row r="34" spans="1:5" ht="12.75">
      <c r="A34" s="23"/>
      <c r="B34" s="22" t="s">
        <v>8</v>
      </c>
      <c r="C34" s="23">
        <f>IF(AND(C25&gt;C24,C26&gt;C25,C25&gt;0),C30,0)</f>
        <v>0</v>
      </c>
      <c r="D34" s="23">
        <f>IF(AND(D25&gt;D24,D26&gt;D25,D25&gt;0),D30,0)</f>
        <v>0</v>
      </c>
      <c r="E34" s="23">
        <f>IF(AND(E25&gt;E24,E26&gt;E25,E25&gt;0),E30,0)</f>
        <v>0</v>
      </c>
    </row>
    <row r="35" spans="1:5" ht="12.75">
      <c r="A35" s="23"/>
      <c r="B35" s="22" t="s">
        <v>15</v>
      </c>
      <c r="C35" s="23">
        <f>IF(AND(C26&gt;C25,C26&gt;0),C26-IF(C25&gt;0,C25+IF(C25&gt;C24,C30/2,0),0),0)</f>
        <v>170</v>
      </c>
      <c r="D35" s="23">
        <f>IF(AND(D26&gt;D25,D26&gt;0),D26-IF(D25&gt;0,D25+IF(D25&gt;D24,D30/2,0),0),0)</f>
        <v>142.5</v>
      </c>
      <c r="E35" s="23">
        <f>IF(AND(E26&gt;E25,E26&gt;0),E26-IF(E25&gt;0,E25+IF(E25&gt;E24,E30/2,0),0),0)</f>
        <v>155.75</v>
      </c>
    </row>
    <row r="36" spans="1:5" ht="12.75">
      <c r="A36" s="23"/>
      <c r="B36" s="22" t="s">
        <v>16</v>
      </c>
      <c r="C36" s="23">
        <f>IF(C27&gt;0,IF(C26&gt;0,C27-C26,C27),0)</f>
        <v>2627</v>
      </c>
      <c r="D36" s="23">
        <f>IF(D27&gt;0,IF(D26&gt;0,D27-D26,D27),0)</f>
        <v>3022.5</v>
      </c>
      <c r="E36" s="23">
        <f>IF(E27&gt;0,IF(E26&gt;0,E27-E26,E27),0)</f>
        <v>2824.25</v>
      </c>
    </row>
    <row r="37" spans="1:5" ht="12.75">
      <c r="A37" s="23"/>
      <c r="B37" s="22" t="s">
        <v>17</v>
      </c>
      <c r="C37" s="23">
        <f>IF(C27&lt;0,C27,0)</f>
        <v>0</v>
      </c>
      <c r="D37" s="23">
        <f>IF(D27&lt;0,D27,0)</f>
        <v>0</v>
      </c>
      <c r="E37" s="23">
        <f>IF(E27&lt;0,E27,0)</f>
        <v>0</v>
      </c>
    </row>
    <row r="38" spans="1:5" ht="12.75">
      <c r="A38" s="23"/>
      <c r="B38" s="22" t="s">
        <v>18</v>
      </c>
      <c r="C38" s="23">
        <f>IF(C26&lt;0,IF(C27&lt;0,C26-C27,C26),0)</f>
        <v>0</v>
      </c>
      <c r="D38" s="23">
        <f>IF(D26&lt;0,IF(D27&lt;0,D26-D27,D26),0)</f>
        <v>0</v>
      </c>
      <c r="E38" s="23">
        <f>IF(E26&lt;0,IF(E27&lt;0,E26-E27,E26),0)</f>
        <v>0</v>
      </c>
    </row>
    <row r="39" spans="1:5" ht="12.75">
      <c r="A39" s="23"/>
      <c r="B39" s="22" t="s">
        <v>19</v>
      </c>
      <c r="C39" s="23">
        <f>IF(AND(C25&lt;C26,C25&lt;0),C25-IF(C26&lt;0,C26,0)+IF(C24&lt;C25,C30/2,0),0)</f>
        <v>0</v>
      </c>
      <c r="D39" s="23">
        <f>IF(AND(D25&lt;D26,D25&lt;0),D25-IF(D26&lt;0,D26,0)+IF(D24&lt;D25,D30/2,0),0)</f>
        <v>0</v>
      </c>
      <c r="E39" s="23">
        <f>IF(AND(E25&lt;E26,E25&lt;0),E25-IF(E26&lt;0,E26,0)+IF(E24&lt;E25,E30/2,0),0)</f>
        <v>0</v>
      </c>
    </row>
    <row r="40" spans="1:5" ht="12.75">
      <c r="A40" s="23"/>
      <c r="B40" s="22" t="s">
        <v>20</v>
      </c>
      <c r="C40" s="23">
        <f>IF(AND(C24&lt;C25,C25&lt;C26,C25&lt;0),-C30,0)</f>
        <v>0</v>
      </c>
      <c r="D40" s="23">
        <f>IF(AND(D24&lt;D25,D25&lt;D26,D25&lt;0),-D30,0)</f>
        <v>0</v>
      </c>
      <c r="E40" s="23">
        <f>IF(AND(E24&lt;E25,E25&lt;E26,E25&lt;0),-E30,0)</f>
        <v>0</v>
      </c>
    </row>
    <row r="41" spans="1:5" ht="12.75">
      <c r="A41" s="23"/>
      <c r="B41" s="22" t="s">
        <v>21</v>
      </c>
      <c r="C41" s="23">
        <f>IF(AND(C24&lt;C25,C24&lt;0),C24-IF(C25&lt;0,C25-IF(C25&lt;C26,C30/2,0),0),0)</f>
        <v>0</v>
      </c>
      <c r="D41" s="23">
        <f>IF(AND(D24&lt;D25,D24&lt;0),D24-IF(D25&lt;0,D25-IF(D25&lt;D26,D30/2,0),0),0)</f>
        <v>0</v>
      </c>
      <c r="E41" s="23">
        <f>IF(AND(E24&lt;E25,E24&lt;0),E24-IF(E25&lt;0,E25-IF(E25&lt;E26,E30/2,0),0),0)</f>
        <v>0</v>
      </c>
    </row>
    <row r="42" spans="1:5" ht="12.75">
      <c r="A42" s="23"/>
      <c r="B42" s="22" t="s">
        <v>22</v>
      </c>
      <c r="C42" s="23">
        <f>IF(C23&lt;0,IF(C24&lt;0,C23-C24,C23),0)</f>
        <v>0</v>
      </c>
      <c r="D42" s="23">
        <f>IF(D23&lt;0,IF(D24&lt;0,D23-D24,D23),0)</f>
        <v>0</v>
      </c>
      <c r="E42" s="23">
        <f>IF(E23&lt;0,IF(E24&lt;0,E23-E24,E23),0)</f>
        <v>0</v>
      </c>
    </row>
    <row r="43" spans="1:5" ht="12.75">
      <c r="A43" s="23"/>
      <c r="B43" s="22" t="s">
        <v>23</v>
      </c>
      <c r="C43" s="23">
        <v>200</v>
      </c>
      <c r="D43" s="23">
        <v>200</v>
      </c>
      <c r="E43" s="23">
        <v>200</v>
      </c>
    </row>
    <row r="44" spans="1:5" ht="12.75">
      <c r="A44" s="23"/>
      <c r="B44" s="22" t="s">
        <v>24</v>
      </c>
      <c r="C44" s="23">
        <f>C24-C23</f>
        <v>11.5</v>
      </c>
      <c r="D44" s="23">
        <f>D24-D23</f>
        <v>11.25</v>
      </c>
      <c r="E44" s="23">
        <f>E24-E23</f>
        <v>11.25</v>
      </c>
    </row>
    <row r="45" spans="1:5" ht="12.75">
      <c r="A45" s="23"/>
      <c r="B45" s="22" t="s">
        <v>25</v>
      </c>
      <c r="C45" s="23">
        <f>C28</f>
        <v>277.93023255813955</v>
      </c>
      <c r="D45" s="23">
        <f>D28</f>
        <v>294.7906976744186</v>
      </c>
      <c r="E45" s="23">
        <f>E28</f>
        <v>259.5232558139535</v>
      </c>
    </row>
    <row r="46" spans="1:2" ht="12.75">
      <c r="A46" s="23"/>
      <c r="B46" s="21"/>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FFFF00"/>
  </sheetPr>
  <dimension ref="A21:E46"/>
  <sheetViews>
    <sheetView zoomScalePageLayoutView="0" workbookViewId="0" topLeftCell="A1">
      <selection activeCell="L22" sqref="L22"/>
    </sheetView>
  </sheetViews>
  <sheetFormatPr defaultColWidth="9.140625" defaultRowHeight="12.75"/>
  <cols>
    <col min="3" max="3" width="15.7109375" style="0" bestFit="1" customWidth="1"/>
    <col min="4" max="4" width="12.8515625" style="0" bestFit="1" customWidth="1"/>
    <col min="5" max="5" width="12.00390625" style="0" bestFit="1" customWidth="1"/>
  </cols>
  <sheetData>
    <row r="21" spans="3:5" ht="12.75">
      <c r="C21" s="20" t="s">
        <v>38</v>
      </c>
      <c r="D21" s="20" t="s">
        <v>39</v>
      </c>
      <c r="E21" s="20" t="s">
        <v>40</v>
      </c>
    </row>
    <row r="22" spans="1:5" ht="12.75">
      <c r="A22" s="23"/>
      <c r="B22" s="21" t="s">
        <v>0</v>
      </c>
      <c r="C22">
        <f>COUNT(jEditBugs!$D$2:$D$749)</f>
        <v>86</v>
      </c>
      <c r="D22">
        <f>COUNT(jEditBugs!$E$2:$E$749)</f>
        <v>86</v>
      </c>
      <c r="E22">
        <f>COUNT(jEditBugs!$F$2:$F$749)</f>
        <v>86</v>
      </c>
    </row>
    <row r="23" spans="1:5" ht="12.75">
      <c r="A23" s="23">
        <f>MIN(C23:E23)</f>
        <v>1</v>
      </c>
      <c r="B23" s="21" t="s">
        <v>7</v>
      </c>
      <c r="C23">
        <f>MIN(jEditBugs!$D$2:$D$749)</f>
        <v>1</v>
      </c>
      <c r="D23">
        <f>MIN(jEditBugs!$E$2:$E$749)</f>
        <v>1</v>
      </c>
      <c r="E23">
        <f>MIN(jEditBugs!$F$2:$F$749)</f>
        <v>1</v>
      </c>
    </row>
    <row r="24" spans="1:5" ht="12.75">
      <c r="A24" s="23"/>
      <c r="B24" s="24">
        <v>25</v>
      </c>
      <c r="C24">
        <f>PERCENTILE(jEditBugs!$D$2:$D$749,$B24/100)</f>
        <v>5</v>
      </c>
      <c r="D24">
        <f>PERCENTILE(jEditBugs!$E$2:$E$749,$B24/100)</f>
        <v>5.25</v>
      </c>
      <c r="E24">
        <f>PERCENTILE(jEditBugs!$F$2:$F$749,$B24/100)</f>
        <v>5</v>
      </c>
    </row>
    <row r="25" spans="1:5" ht="12.75">
      <c r="A25" s="23">
        <f>A27-A23</f>
        <v>846</v>
      </c>
      <c r="B25" s="21" t="s">
        <v>8</v>
      </c>
      <c r="C25">
        <f>MEDIAN(jEditBugs!$D$2:$D$749)</f>
        <v>14.5</v>
      </c>
      <c r="D25">
        <f>MEDIAN(jEditBugs!$E$2:$E$749)</f>
        <v>15.5</v>
      </c>
      <c r="E25">
        <f>MEDIAN(jEditBugs!$F$2:$F$749)</f>
        <v>15.5</v>
      </c>
    </row>
    <row r="26" spans="1:5" ht="12.75">
      <c r="A26" s="23"/>
      <c r="B26" s="24">
        <v>75</v>
      </c>
      <c r="C26">
        <f>PERCENTILE(jEditBugs!$D$2:$D$749,$B26/100)</f>
        <v>49</v>
      </c>
      <c r="D26">
        <f>PERCENTILE(jEditBugs!$E$2:$E$749,$B26/100)</f>
        <v>57.5</v>
      </c>
      <c r="E26">
        <f>PERCENTILE(jEditBugs!$F$2:$F$749,$B26/100)</f>
        <v>47.75</v>
      </c>
    </row>
    <row r="27" spans="1:5" ht="12.75">
      <c r="A27" s="23">
        <f>MAX(C27:E27)</f>
        <v>847</v>
      </c>
      <c r="B27" s="21" t="s">
        <v>9</v>
      </c>
      <c r="C27">
        <f>MAX(jEditBugs!$D$2:$D$749)</f>
        <v>517</v>
      </c>
      <c r="D27">
        <f>MAX(jEditBugs!$E$2:$E$749)</f>
        <v>692</v>
      </c>
      <c r="E27">
        <f>MAX(jEditBugs!$F$2:$F$749)</f>
        <v>847</v>
      </c>
    </row>
    <row r="28" spans="1:5" ht="12.75">
      <c r="A28" s="23"/>
      <c r="B28" s="21" t="s">
        <v>10</v>
      </c>
      <c r="C28">
        <f>AVERAGE(jEditBugs!$D$2:$D$749)</f>
        <v>56.66279069767442</v>
      </c>
      <c r="D28">
        <f>AVERAGE(jEditBugs!$E$2:$E$749)</f>
        <v>60.72093023255814</v>
      </c>
      <c r="E28">
        <f>AVERAGE(jEditBugs!$F$2:$F$749)</f>
        <v>65.12790697674419</v>
      </c>
    </row>
    <row r="29" spans="1:5" ht="12.75">
      <c r="A29" s="23"/>
      <c r="B29" s="21" t="s">
        <v>11</v>
      </c>
      <c r="C29">
        <f>STDEV(jEditBugs!$D$2:$D$749)</f>
        <v>97.76774524833797</v>
      </c>
      <c r="D29">
        <f>STDEV(jEditBugs!$E$2:$E$749)</f>
        <v>117.46365156559916</v>
      </c>
      <c r="E29">
        <f>STDEV(jEditBugs!$F$2:$F$749)</f>
        <v>135.7095338028227</v>
      </c>
    </row>
    <row r="30" spans="1:5" ht="12.75">
      <c r="A30" s="23">
        <v>0.01</v>
      </c>
      <c r="B30" s="22" t="s">
        <v>12</v>
      </c>
      <c r="C30" s="23"/>
      <c r="D30" s="23"/>
      <c r="E30" s="23"/>
    </row>
    <row r="31" spans="1:5" ht="12.75">
      <c r="A31" s="23"/>
      <c r="B31" s="22" t="s">
        <v>1</v>
      </c>
      <c r="C31" s="23">
        <f>IF(C23&gt;0,C23,0)</f>
        <v>1</v>
      </c>
      <c r="D31" s="23">
        <f>IF(D23&gt;0,D23,0)</f>
        <v>1</v>
      </c>
      <c r="E31" s="23">
        <f>IF(E23&gt;0,E23,0)</f>
        <v>1</v>
      </c>
    </row>
    <row r="32" spans="1:5" ht="12.75">
      <c r="A32" s="23"/>
      <c r="B32" s="22" t="s">
        <v>13</v>
      </c>
      <c r="C32" s="23">
        <f>IF(C24&gt;0,IF(C23&gt;0,C24-C23,C24),0)</f>
        <v>4</v>
      </c>
      <c r="D32" s="23">
        <f>IF(D24&gt;0,IF(D23&gt;0,D24-D23,D24),0)</f>
        <v>4.25</v>
      </c>
      <c r="E32" s="23">
        <f>IF(E24&gt;0,IF(E23&gt;0,E24-E23,E24),0)</f>
        <v>4</v>
      </c>
    </row>
    <row r="33" spans="1:5" ht="12.75">
      <c r="A33" s="23"/>
      <c r="B33" s="22" t="s">
        <v>14</v>
      </c>
      <c r="C33" s="23">
        <f>IF(AND(C25&gt;C24,C25&gt;0),C25-IF(C24&gt;0,C24,0)-IF(C26&gt;C25,C30/2,0),0)</f>
        <v>9.5</v>
      </c>
      <c r="D33" s="23">
        <f>IF(AND(D25&gt;D24,D25&gt;0),D25-IF(D24&gt;0,D24,0)-IF(D26&gt;D25,D30/2,0),0)</f>
        <v>10.25</v>
      </c>
      <c r="E33" s="23">
        <f>IF(AND(E25&gt;E24,E25&gt;0),E25-IF(E24&gt;0,E24,0)-IF(E26&gt;E25,E30/2,0),0)</f>
        <v>10.5</v>
      </c>
    </row>
    <row r="34" spans="1:5" ht="12.75">
      <c r="A34" s="23"/>
      <c r="B34" s="22" t="s">
        <v>8</v>
      </c>
      <c r="C34" s="23">
        <f>IF(AND(C25&gt;C24,C26&gt;C25,C25&gt;0),C30,0)</f>
        <v>0</v>
      </c>
      <c r="D34" s="23">
        <f>IF(AND(D25&gt;D24,D26&gt;D25,D25&gt;0),D30,0)</f>
        <v>0</v>
      </c>
      <c r="E34" s="23">
        <f>IF(AND(E25&gt;E24,E26&gt;E25,E25&gt;0),E30,0)</f>
        <v>0</v>
      </c>
    </row>
    <row r="35" spans="1:5" ht="12.75">
      <c r="A35" s="23"/>
      <c r="B35" s="22" t="s">
        <v>15</v>
      </c>
      <c r="C35" s="23">
        <f>IF(AND(C26&gt;C25,C26&gt;0),C26-IF(C25&gt;0,C25+IF(C25&gt;C24,C30/2,0),0),0)</f>
        <v>34.5</v>
      </c>
      <c r="D35" s="23">
        <f>IF(AND(D26&gt;D25,D26&gt;0),D26-IF(D25&gt;0,D25+IF(D25&gt;D24,D30/2,0),0),0)</f>
        <v>42</v>
      </c>
      <c r="E35" s="23">
        <f>IF(AND(E26&gt;E25,E26&gt;0),E26-IF(E25&gt;0,E25+IF(E25&gt;E24,E30/2,0),0),0)</f>
        <v>32.25</v>
      </c>
    </row>
    <row r="36" spans="1:5" ht="12.75">
      <c r="A36" s="23"/>
      <c r="B36" s="22" t="s">
        <v>16</v>
      </c>
      <c r="C36" s="23">
        <f>IF(C27&gt;0,IF(C26&gt;0,C27-C26,C27),0)</f>
        <v>468</v>
      </c>
      <c r="D36" s="23">
        <f>IF(D27&gt;0,IF(D26&gt;0,D27-D26,D27),0)</f>
        <v>634.5</v>
      </c>
      <c r="E36" s="23">
        <f>IF(E27&gt;0,IF(E26&gt;0,E27-E26,E27),0)</f>
        <v>799.25</v>
      </c>
    </row>
    <row r="37" spans="1:5" ht="12.75">
      <c r="A37" s="23"/>
      <c r="B37" s="22" t="s">
        <v>17</v>
      </c>
      <c r="C37" s="23">
        <f>IF(C27&lt;0,C27,0)</f>
        <v>0</v>
      </c>
      <c r="D37" s="23">
        <f>IF(D27&lt;0,D27,0)</f>
        <v>0</v>
      </c>
      <c r="E37" s="23">
        <f>IF(E27&lt;0,E27,0)</f>
        <v>0</v>
      </c>
    </row>
    <row r="38" spans="1:5" ht="12.75">
      <c r="A38" s="23"/>
      <c r="B38" s="22" t="s">
        <v>18</v>
      </c>
      <c r="C38" s="23">
        <f>IF(C26&lt;0,IF(C27&lt;0,C26-C27,C26),0)</f>
        <v>0</v>
      </c>
      <c r="D38" s="23">
        <f>IF(D26&lt;0,IF(D27&lt;0,D26-D27,D26),0)</f>
        <v>0</v>
      </c>
      <c r="E38" s="23">
        <f>IF(E26&lt;0,IF(E27&lt;0,E26-E27,E26),0)</f>
        <v>0</v>
      </c>
    </row>
    <row r="39" spans="1:5" ht="12.75">
      <c r="A39" s="23"/>
      <c r="B39" s="22" t="s">
        <v>19</v>
      </c>
      <c r="C39" s="23">
        <f>IF(AND(C25&lt;C26,C25&lt;0),C25-IF(C26&lt;0,C26,0)+IF(C24&lt;C25,C30/2,0),0)</f>
        <v>0</v>
      </c>
      <c r="D39" s="23">
        <f>IF(AND(D25&lt;D26,D25&lt;0),D25-IF(D26&lt;0,D26,0)+IF(D24&lt;D25,D30/2,0),0)</f>
        <v>0</v>
      </c>
      <c r="E39" s="23">
        <f>IF(AND(E25&lt;E26,E25&lt;0),E25-IF(E26&lt;0,E26,0)+IF(E24&lt;E25,E30/2,0),0)</f>
        <v>0</v>
      </c>
    </row>
    <row r="40" spans="1:5" ht="12.75">
      <c r="A40" s="23"/>
      <c r="B40" s="22" t="s">
        <v>20</v>
      </c>
      <c r="C40" s="23">
        <f>IF(AND(C24&lt;C25,C25&lt;C26,C25&lt;0),-C30,0)</f>
        <v>0</v>
      </c>
      <c r="D40" s="23">
        <f>IF(AND(D24&lt;D25,D25&lt;D26,D25&lt;0),-D30,0)</f>
        <v>0</v>
      </c>
      <c r="E40" s="23">
        <f>IF(AND(E24&lt;E25,E25&lt;E26,E25&lt;0),-E30,0)</f>
        <v>0</v>
      </c>
    </row>
    <row r="41" spans="1:5" ht="12.75">
      <c r="A41" s="23"/>
      <c r="B41" s="22" t="s">
        <v>21</v>
      </c>
      <c r="C41" s="23">
        <f>IF(AND(C24&lt;C25,C24&lt;0),C24-IF(C25&lt;0,C25-IF(C25&lt;C26,C30/2,0),0),0)</f>
        <v>0</v>
      </c>
      <c r="D41" s="23">
        <f>IF(AND(D24&lt;D25,D24&lt;0),D24-IF(D25&lt;0,D25-IF(D25&lt;D26,D30/2,0),0),0)</f>
        <v>0</v>
      </c>
      <c r="E41" s="23">
        <f>IF(AND(E24&lt;E25,E24&lt;0),E24-IF(E25&lt;0,E25-IF(E25&lt;E26,E30/2,0),0),0)</f>
        <v>0</v>
      </c>
    </row>
    <row r="42" spans="1:5" ht="12.75">
      <c r="A42" s="23"/>
      <c r="B42" s="22" t="s">
        <v>22</v>
      </c>
      <c r="C42" s="23">
        <f>IF(C23&lt;0,IF(C24&lt;0,C23-C24,C23),0)</f>
        <v>0</v>
      </c>
      <c r="D42" s="23">
        <f>IF(D23&lt;0,IF(D24&lt;0,D23-D24,D23),0)</f>
        <v>0</v>
      </c>
      <c r="E42" s="23">
        <f>IF(E23&lt;0,IF(E24&lt;0,E23-E24,E23),0)</f>
        <v>0</v>
      </c>
    </row>
    <row r="43" spans="1:5" ht="12.75">
      <c r="A43" s="23"/>
      <c r="B43" s="22" t="s">
        <v>23</v>
      </c>
      <c r="C43" s="23">
        <v>50</v>
      </c>
      <c r="D43" s="23">
        <v>50</v>
      </c>
      <c r="E43" s="23">
        <v>50</v>
      </c>
    </row>
    <row r="44" spans="1:5" ht="12.75">
      <c r="A44" s="23"/>
      <c r="B44" s="22" t="s">
        <v>24</v>
      </c>
      <c r="C44" s="23">
        <f>C24-C23</f>
        <v>4</v>
      </c>
      <c r="D44" s="23">
        <f>D24-D23</f>
        <v>4.25</v>
      </c>
      <c r="E44" s="23">
        <f>E24-E23</f>
        <v>4</v>
      </c>
    </row>
    <row r="45" spans="1:5" ht="12.75">
      <c r="A45" s="23"/>
      <c r="B45" s="22" t="s">
        <v>25</v>
      </c>
      <c r="C45" s="23">
        <f>C28</f>
        <v>56.66279069767442</v>
      </c>
      <c r="D45" s="23">
        <f>D28</f>
        <v>60.72093023255814</v>
      </c>
      <c r="E45" s="23">
        <f>E28</f>
        <v>65.12790697674419</v>
      </c>
    </row>
    <row r="46" spans="1:2" ht="12.75">
      <c r="A46" s="23"/>
      <c r="B46" s="21"/>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0000"/>
  </sheetPr>
  <dimension ref="A1:H3090"/>
  <sheetViews>
    <sheetView zoomScalePageLayoutView="0" workbookViewId="0" topLeftCell="A1">
      <selection activeCell="A1" sqref="A1:F16384"/>
    </sheetView>
  </sheetViews>
  <sheetFormatPr defaultColWidth="9.140625" defaultRowHeight="12.75"/>
  <cols>
    <col min="1" max="1" width="13.28125" style="0" bestFit="1" customWidth="1"/>
    <col min="2" max="2" width="10.57421875" style="0" bestFit="1" customWidth="1"/>
    <col min="3" max="3" width="8.8515625" style="2" bestFit="1" customWidth="1"/>
    <col min="4" max="4" width="16.7109375" style="0" bestFit="1" customWidth="1"/>
    <col min="5" max="5" width="14.140625" style="0" bestFit="1" customWidth="1"/>
    <col min="6" max="6" width="12.28125" style="0" bestFit="1" customWidth="1"/>
    <col min="8" max="8" width="10.421875" style="1" bestFit="1" customWidth="1"/>
  </cols>
  <sheetData>
    <row r="1" spans="1:8" ht="12.75">
      <c r="A1" s="9" t="s">
        <v>3</v>
      </c>
      <c r="B1" s="7" t="s">
        <v>5</v>
      </c>
      <c r="C1" s="7" t="s">
        <v>26</v>
      </c>
      <c r="D1" s="7" t="s">
        <v>4</v>
      </c>
      <c r="E1" s="7" t="s">
        <v>6</v>
      </c>
      <c r="F1" s="12" t="s">
        <v>27</v>
      </c>
      <c r="H1" s="3" t="s">
        <v>282</v>
      </c>
    </row>
    <row r="2" spans="1:8" ht="12.75">
      <c r="A2" s="2">
        <v>2</v>
      </c>
      <c r="B2">
        <v>1</v>
      </c>
      <c r="C2" s="4">
        <v>1</v>
      </c>
      <c r="D2" s="5">
        <v>1</v>
      </c>
      <c r="E2">
        <v>1</v>
      </c>
      <c r="F2" s="6">
        <v>1</v>
      </c>
      <c r="H2" s="1" t="s">
        <v>248</v>
      </c>
    </row>
    <row r="4" spans="1:8" ht="12.75">
      <c r="A4" s="2">
        <v>7</v>
      </c>
      <c r="B4">
        <v>3</v>
      </c>
      <c r="C4" s="4">
        <v>3</v>
      </c>
      <c r="D4" s="5">
        <v>1</v>
      </c>
      <c r="E4">
        <v>1</v>
      </c>
      <c r="F4" s="6">
        <v>1</v>
      </c>
      <c r="H4" s="1" t="s">
        <v>249</v>
      </c>
    </row>
    <row r="8" spans="1:8" ht="12.75">
      <c r="A8" s="2">
        <v>4</v>
      </c>
      <c r="B8">
        <v>3</v>
      </c>
      <c r="C8" s="4">
        <v>3</v>
      </c>
      <c r="D8" s="5">
        <v>6</v>
      </c>
      <c r="E8">
        <v>7</v>
      </c>
      <c r="F8" s="6">
        <v>6</v>
      </c>
      <c r="H8" s="1" t="s">
        <v>250</v>
      </c>
    </row>
    <row r="20" spans="1:8" ht="12.75">
      <c r="A20" s="2">
        <v>15</v>
      </c>
      <c r="B20">
        <v>15</v>
      </c>
      <c r="C20" s="4">
        <v>46</v>
      </c>
      <c r="D20" s="5">
        <v>2</v>
      </c>
      <c r="E20">
        <v>2</v>
      </c>
      <c r="F20" s="6">
        <v>9</v>
      </c>
      <c r="H20" s="1" t="s">
        <v>251</v>
      </c>
    </row>
    <row r="22" spans="1:8" ht="12.75">
      <c r="A22" s="2">
        <v>1</v>
      </c>
      <c r="B22">
        <v>1</v>
      </c>
      <c r="C22" s="4">
        <v>1</v>
      </c>
      <c r="D22" s="5">
        <v>3</v>
      </c>
      <c r="E22">
        <v>1</v>
      </c>
      <c r="F22" s="6">
        <v>3</v>
      </c>
      <c r="H22" s="1" t="s">
        <v>41</v>
      </c>
    </row>
    <row r="28" spans="1:8" ht="12.75">
      <c r="A28" s="2">
        <v>9</v>
      </c>
      <c r="B28">
        <v>13</v>
      </c>
      <c r="C28" s="4">
        <v>9</v>
      </c>
      <c r="D28" s="5">
        <v>3</v>
      </c>
      <c r="E28">
        <v>3</v>
      </c>
      <c r="F28" s="6">
        <v>4</v>
      </c>
      <c r="H28" s="1" t="s">
        <v>42</v>
      </c>
    </row>
    <row r="31" spans="1:8" ht="12.75">
      <c r="A31" s="2">
        <v>9</v>
      </c>
      <c r="B31">
        <v>9</v>
      </c>
      <c r="C31" s="4">
        <v>10</v>
      </c>
      <c r="D31" s="5">
        <v>5</v>
      </c>
      <c r="E31">
        <v>5</v>
      </c>
      <c r="F31" s="6">
        <v>5</v>
      </c>
      <c r="H31" s="1" t="s">
        <v>43</v>
      </c>
    </row>
    <row r="33" spans="1:8" ht="12.75">
      <c r="A33" s="2">
        <v>1</v>
      </c>
      <c r="B33">
        <v>1</v>
      </c>
      <c r="C33" s="4">
        <v>2</v>
      </c>
      <c r="D33" s="5">
        <v>2</v>
      </c>
      <c r="E33">
        <v>2</v>
      </c>
      <c r="F33" s="6">
        <v>2</v>
      </c>
      <c r="H33" s="1" t="s">
        <v>252</v>
      </c>
    </row>
    <row r="44" spans="1:8" ht="12.75">
      <c r="A44" s="2">
        <v>12</v>
      </c>
      <c r="B44">
        <v>15</v>
      </c>
      <c r="C44" s="4">
        <v>17</v>
      </c>
      <c r="D44" s="5">
        <v>4</v>
      </c>
      <c r="E44">
        <v>6</v>
      </c>
      <c r="F44" s="6">
        <v>8</v>
      </c>
      <c r="H44" s="1" t="s">
        <v>253</v>
      </c>
    </row>
    <row r="45" spans="1:8" ht="12.75">
      <c r="A45" s="2">
        <v>30</v>
      </c>
      <c r="B45">
        <v>32</v>
      </c>
      <c r="C45" s="4">
        <v>48</v>
      </c>
      <c r="D45" s="5">
        <v>393</v>
      </c>
      <c r="E45">
        <v>418</v>
      </c>
      <c r="F45" s="6">
        <v>329</v>
      </c>
      <c r="H45" s="1" t="s">
        <v>44</v>
      </c>
    </row>
    <row r="51" spans="1:8" ht="12.75">
      <c r="A51" s="2">
        <v>985</v>
      </c>
      <c r="B51">
        <v>889</v>
      </c>
      <c r="C51" s="4">
        <v>1021</v>
      </c>
      <c r="D51" s="5">
        <v>273</v>
      </c>
      <c r="E51">
        <v>265</v>
      </c>
      <c r="F51" s="6">
        <v>279</v>
      </c>
      <c r="H51" s="1" t="s">
        <v>45</v>
      </c>
    </row>
    <row r="56" spans="1:8" ht="12.75">
      <c r="A56" s="2">
        <v>1</v>
      </c>
      <c r="B56">
        <v>1</v>
      </c>
      <c r="C56" s="4">
        <v>1</v>
      </c>
      <c r="D56" s="5">
        <v>1</v>
      </c>
      <c r="E56">
        <v>1</v>
      </c>
      <c r="F56" s="6">
        <v>1</v>
      </c>
      <c r="H56" s="1" t="s">
        <v>46</v>
      </c>
    </row>
    <row r="91" spans="1:8" ht="12.75">
      <c r="A91" s="2">
        <v>15</v>
      </c>
      <c r="B91">
        <v>15</v>
      </c>
      <c r="C91" s="4">
        <v>15</v>
      </c>
      <c r="D91" s="5">
        <v>2</v>
      </c>
      <c r="E91">
        <v>2</v>
      </c>
      <c r="F91" s="6">
        <v>1</v>
      </c>
      <c r="H91" s="1" t="s">
        <v>47</v>
      </c>
    </row>
    <row r="107" spans="1:8" ht="12.75">
      <c r="A107" s="2">
        <v>5</v>
      </c>
      <c r="B107">
        <v>5</v>
      </c>
      <c r="C107" s="4">
        <v>1</v>
      </c>
      <c r="D107" s="5">
        <v>4</v>
      </c>
      <c r="E107">
        <v>4</v>
      </c>
      <c r="F107" s="6">
        <v>1</v>
      </c>
      <c r="H107" s="1" t="s">
        <v>48</v>
      </c>
    </row>
    <row r="142" spans="1:8" ht="12.75">
      <c r="A142" s="2">
        <v>9</v>
      </c>
      <c r="B142">
        <v>9</v>
      </c>
      <c r="C142" s="4">
        <v>8</v>
      </c>
      <c r="D142" s="5">
        <v>4</v>
      </c>
      <c r="E142">
        <v>4</v>
      </c>
      <c r="F142" s="6">
        <v>4</v>
      </c>
      <c r="H142" s="1" t="s">
        <v>49</v>
      </c>
    </row>
    <row r="144" spans="1:8" ht="12.75">
      <c r="A144" s="2">
        <v>3</v>
      </c>
      <c r="B144">
        <v>2</v>
      </c>
      <c r="C144" s="4">
        <v>3</v>
      </c>
      <c r="D144" s="5">
        <v>2</v>
      </c>
      <c r="E144">
        <v>1</v>
      </c>
      <c r="F144" s="6">
        <v>2</v>
      </c>
      <c r="H144" s="1" t="s">
        <v>254</v>
      </c>
    </row>
    <row r="219" spans="1:8" ht="12.75">
      <c r="A219" s="2">
        <v>10</v>
      </c>
      <c r="B219">
        <v>15</v>
      </c>
      <c r="C219" s="4">
        <v>20</v>
      </c>
      <c r="D219" s="5">
        <v>1</v>
      </c>
      <c r="E219">
        <v>3</v>
      </c>
      <c r="F219" s="6">
        <v>2</v>
      </c>
      <c r="H219" s="1" t="s">
        <v>255</v>
      </c>
    </row>
    <row r="256" spans="1:8" ht="12.75">
      <c r="A256" s="2">
        <v>1</v>
      </c>
      <c r="B256">
        <v>1</v>
      </c>
      <c r="C256" s="4">
        <v>1</v>
      </c>
      <c r="D256" s="5">
        <v>1</v>
      </c>
      <c r="E256">
        <v>1</v>
      </c>
      <c r="F256" s="6">
        <v>1</v>
      </c>
      <c r="H256" s="1" t="s">
        <v>50</v>
      </c>
    </row>
    <row r="296" spans="1:8" ht="12.75">
      <c r="A296" s="2">
        <v>1</v>
      </c>
      <c r="B296">
        <v>1</v>
      </c>
      <c r="C296" s="4">
        <v>5</v>
      </c>
      <c r="D296" s="5">
        <v>1</v>
      </c>
      <c r="E296">
        <v>1</v>
      </c>
      <c r="F296" s="6">
        <v>4</v>
      </c>
      <c r="H296" s="1" t="s">
        <v>51</v>
      </c>
    </row>
    <row r="576" spans="1:8" ht="12.75">
      <c r="A576" s="2">
        <v>20</v>
      </c>
      <c r="B576">
        <v>15</v>
      </c>
      <c r="C576" s="4">
        <v>11</v>
      </c>
      <c r="D576" s="5">
        <v>10</v>
      </c>
      <c r="E576">
        <v>10</v>
      </c>
      <c r="F576" s="6">
        <v>6</v>
      </c>
      <c r="H576" s="1" t="s">
        <v>52</v>
      </c>
    </row>
    <row r="619" spans="1:8" ht="12.75">
      <c r="A619" s="2">
        <v>1</v>
      </c>
      <c r="B619">
        <v>1</v>
      </c>
      <c r="C619" s="4">
        <v>1</v>
      </c>
      <c r="D619" s="5">
        <v>1</v>
      </c>
      <c r="E619">
        <v>1</v>
      </c>
      <c r="F619" s="6">
        <v>1</v>
      </c>
      <c r="H619" s="1" t="s">
        <v>53</v>
      </c>
    </row>
    <row r="659" spans="1:8" ht="12.75">
      <c r="A659" s="2">
        <v>2</v>
      </c>
      <c r="B659">
        <v>2</v>
      </c>
      <c r="C659" s="4">
        <v>2</v>
      </c>
      <c r="D659" s="5">
        <v>1</v>
      </c>
      <c r="E659">
        <v>1</v>
      </c>
      <c r="F659" s="6">
        <v>1</v>
      </c>
      <c r="H659" s="1" t="s">
        <v>54</v>
      </c>
    </row>
    <row r="673" spans="1:8" ht="12.75">
      <c r="A673" s="2">
        <v>34</v>
      </c>
      <c r="B673">
        <v>36</v>
      </c>
      <c r="C673" s="4">
        <v>32</v>
      </c>
      <c r="D673" s="5">
        <v>16</v>
      </c>
      <c r="E673">
        <v>17</v>
      </c>
      <c r="F673" s="6">
        <v>9</v>
      </c>
      <c r="H673" s="1" t="s">
        <v>256</v>
      </c>
    </row>
    <row r="679" spans="1:8" ht="12.75">
      <c r="A679" s="2">
        <v>34</v>
      </c>
      <c r="B679">
        <v>41</v>
      </c>
      <c r="C679" s="4">
        <v>43</v>
      </c>
      <c r="D679" s="5">
        <v>13</v>
      </c>
      <c r="E679">
        <v>13</v>
      </c>
      <c r="F679" s="6">
        <v>15</v>
      </c>
      <c r="H679" s="1" t="s">
        <v>257</v>
      </c>
    </row>
    <row r="683" spans="1:8" ht="12.75">
      <c r="A683" s="2">
        <v>9</v>
      </c>
      <c r="B683">
        <v>8</v>
      </c>
      <c r="C683" s="4">
        <v>9</v>
      </c>
      <c r="D683" s="5">
        <v>2</v>
      </c>
      <c r="E683">
        <v>2</v>
      </c>
      <c r="F683" s="6">
        <v>2</v>
      </c>
      <c r="H683" s="1" t="s">
        <v>55</v>
      </c>
    </row>
    <row r="686" spans="1:8" ht="12.75">
      <c r="A686" s="2">
        <v>125</v>
      </c>
      <c r="B686">
        <v>120</v>
      </c>
      <c r="C686" s="4">
        <v>197</v>
      </c>
      <c r="D686" s="5">
        <v>19</v>
      </c>
      <c r="E686">
        <v>18</v>
      </c>
      <c r="F686" s="6">
        <v>36</v>
      </c>
      <c r="H686" s="1" t="s">
        <v>258</v>
      </c>
    </row>
    <row r="689" spans="1:8" s="27" customFormat="1" ht="12.75">
      <c r="A689" s="27">
        <v>25</v>
      </c>
      <c r="B689" s="27">
        <v>10</v>
      </c>
      <c r="C689" s="27">
        <v>10</v>
      </c>
      <c r="D689" s="27">
        <v>8</v>
      </c>
      <c r="E689" s="27">
        <v>6</v>
      </c>
      <c r="F689" s="27">
        <v>5</v>
      </c>
      <c r="H689" s="28" t="s">
        <v>259</v>
      </c>
    </row>
    <row r="696" spans="1:8" ht="12.75">
      <c r="A696" s="2">
        <v>22</v>
      </c>
      <c r="B696">
        <v>5</v>
      </c>
      <c r="C696" s="4">
        <v>31</v>
      </c>
      <c r="D696" s="5">
        <v>7</v>
      </c>
      <c r="E696">
        <v>2</v>
      </c>
      <c r="F696" s="6">
        <v>9</v>
      </c>
      <c r="H696" s="1" t="s">
        <v>260</v>
      </c>
    </row>
    <row r="698" spans="1:8" ht="12.75">
      <c r="A698" s="2">
        <v>195</v>
      </c>
      <c r="B698">
        <v>497</v>
      </c>
      <c r="C698" s="4">
        <v>116</v>
      </c>
      <c r="D698" s="5">
        <v>40</v>
      </c>
      <c r="E698">
        <v>131</v>
      </c>
      <c r="F698" s="6">
        <v>26</v>
      </c>
      <c r="H698" s="1" t="s">
        <v>261</v>
      </c>
    </row>
    <row r="700" spans="1:8" ht="12.75">
      <c r="A700" s="2">
        <v>1</v>
      </c>
      <c r="B700">
        <v>2</v>
      </c>
      <c r="C700" s="4">
        <v>1</v>
      </c>
      <c r="D700" s="5">
        <v>2</v>
      </c>
      <c r="E700">
        <v>3</v>
      </c>
      <c r="F700" s="6">
        <v>2</v>
      </c>
      <c r="H700" s="1" t="s">
        <v>56</v>
      </c>
    </row>
    <row r="716" spans="1:8" ht="12.75">
      <c r="A716" s="2">
        <v>20</v>
      </c>
      <c r="B716">
        <v>24</v>
      </c>
      <c r="C716" s="4">
        <v>37</v>
      </c>
      <c r="D716" s="5">
        <v>48</v>
      </c>
      <c r="E716">
        <v>51</v>
      </c>
      <c r="F716" s="6">
        <v>33</v>
      </c>
      <c r="H716" s="1" t="s">
        <v>262</v>
      </c>
    </row>
    <row r="720" spans="1:8" ht="12.75">
      <c r="A720" s="2">
        <v>100</v>
      </c>
      <c r="B720">
        <v>159</v>
      </c>
      <c r="C720" s="4">
        <v>119</v>
      </c>
      <c r="D720" s="5">
        <v>40</v>
      </c>
      <c r="E720">
        <v>60</v>
      </c>
      <c r="F720" s="6">
        <v>45</v>
      </c>
      <c r="H720" s="1" t="s">
        <v>57</v>
      </c>
    </row>
    <row r="726" spans="1:8" ht="12.75">
      <c r="A726" s="2">
        <v>4</v>
      </c>
      <c r="B726">
        <v>3</v>
      </c>
      <c r="C726" s="4">
        <v>1</v>
      </c>
      <c r="D726" s="5">
        <v>3</v>
      </c>
      <c r="E726">
        <v>3</v>
      </c>
      <c r="F726" s="6">
        <v>1</v>
      </c>
      <c r="H726" s="1" t="s">
        <v>58</v>
      </c>
    </row>
    <row r="974" spans="1:8" ht="12.75">
      <c r="A974" s="2">
        <v>12</v>
      </c>
      <c r="B974">
        <v>11</v>
      </c>
      <c r="C974" s="4">
        <v>10</v>
      </c>
      <c r="D974" s="5">
        <v>82</v>
      </c>
      <c r="E974">
        <v>95</v>
      </c>
      <c r="F974" s="6">
        <v>102</v>
      </c>
      <c r="H974" s="1" t="s">
        <v>59</v>
      </c>
    </row>
    <row r="976" spans="1:8" ht="12.75">
      <c r="A976" s="2">
        <v>1</v>
      </c>
      <c r="B976">
        <v>1</v>
      </c>
      <c r="C976" s="4">
        <v>1</v>
      </c>
      <c r="D976" s="5">
        <v>1</v>
      </c>
      <c r="E976">
        <v>1</v>
      </c>
      <c r="F976" s="6">
        <v>1</v>
      </c>
      <c r="H976" s="1" t="s">
        <v>60</v>
      </c>
    </row>
    <row r="1014" spans="1:8" ht="12.75">
      <c r="A1014" s="2">
        <v>25</v>
      </c>
      <c r="B1014">
        <v>32</v>
      </c>
      <c r="C1014" s="4">
        <v>25</v>
      </c>
      <c r="D1014" s="5">
        <v>9</v>
      </c>
      <c r="E1014">
        <v>11</v>
      </c>
      <c r="F1014" s="6">
        <v>12</v>
      </c>
      <c r="H1014" s="1" t="s">
        <v>61</v>
      </c>
    </row>
    <row r="1126" spans="1:8" ht="12.75">
      <c r="A1126" s="2">
        <v>143</v>
      </c>
      <c r="B1126">
        <v>103</v>
      </c>
      <c r="C1126" s="4">
        <v>159</v>
      </c>
      <c r="D1126" s="5">
        <v>27</v>
      </c>
      <c r="E1126">
        <v>19</v>
      </c>
      <c r="F1126" s="6">
        <v>33</v>
      </c>
      <c r="H1126" s="1" t="s">
        <v>62</v>
      </c>
    </row>
    <row r="1132" spans="1:8" ht="12.75">
      <c r="A1132" s="2">
        <v>14</v>
      </c>
      <c r="B1132">
        <v>17</v>
      </c>
      <c r="C1132" s="4">
        <v>15</v>
      </c>
      <c r="D1132" s="5">
        <v>6</v>
      </c>
      <c r="E1132">
        <v>8</v>
      </c>
      <c r="F1132" s="6">
        <v>7</v>
      </c>
      <c r="H1132" s="1" t="s">
        <v>63</v>
      </c>
    </row>
    <row r="1138" spans="1:8" ht="12.75">
      <c r="A1138" s="2">
        <v>11</v>
      </c>
      <c r="B1138">
        <v>8</v>
      </c>
      <c r="C1138" s="4">
        <v>9</v>
      </c>
      <c r="D1138" s="5">
        <v>4</v>
      </c>
      <c r="E1138">
        <v>2</v>
      </c>
      <c r="F1138" s="6">
        <v>3</v>
      </c>
      <c r="H1138" s="1" t="s">
        <v>64</v>
      </c>
    </row>
    <row r="1142" spans="1:8" s="26" customFormat="1" ht="12.75">
      <c r="A1142" s="26">
        <v>20</v>
      </c>
      <c r="B1142" s="26">
        <v>16</v>
      </c>
      <c r="C1142" s="26">
        <v>12</v>
      </c>
      <c r="D1142" s="26">
        <v>4</v>
      </c>
      <c r="E1142" s="26">
        <v>4</v>
      </c>
      <c r="F1142" s="26">
        <v>4</v>
      </c>
      <c r="H1142" s="29" t="s">
        <v>65</v>
      </c>
    </row>
    <row r="1153" spans="1:8" ht="12.75">
      <c r="A1153" s="2">
        <v>32</v>
      </c>
      <c r="B1153">
        <v>59</v>
      </c>
      <c r="C1153" s="4">
        <v>31</v>
      </c>
      <c r="D1153" s="5">
        <v>8</v>
      </c>
      <c r="E1153">
        <v>11</v>
      </c>
      <c r="F1153" s="6">
        <v>9</v>
      </c>
      <c r="H1153" s="1" t="s">
        <v>66</v>
      </c>
    </row>
    <row r="1167" spans="1:8" ht="12.75">
      <c r="A1167" s="2">
        <v>22</v>
      </c>
      <c r="B1167">
        <v>21</v>
      </c>
      <c r="C1167" s="4">
        <v>66</v>
      </c>
      <c r="D1167" s="5">
        <v>4</v>
      </c>
      <c r="E1167">
        <v>5</v>
      </c>
      <c r="F1167" s="6">
        <v>23</v>
      </c>
      <c r="H1167" s="1" t="s">
        <v>67</v>
      </c>
    </row>
    <row r="1194" spans="1:8" ht="12.75">
      <c r="A1194" s="2">
        <v>18</v>
      </c>
      <c r="B1194">
        <v>17</v>
      </c>
      <c r="C1194" s="4">
        <v>5</v>
      </c>
      <c r="D1194" s="5">
        <v>7</v>
      </c>
      <c r="E1194">
        <v>6</v>
      </c>
      <c r="F1194" s="6">
        <v>1</v>
      </c>
      <c r="H1194" s="1" t="s">
        <v>68</v>
      </c>
    </row>
    <row r="1225" spans="1:8" ht="12.75">
      <c r="A1225" s="2">
        <v>47</v>
      </c>
      <c r="B1225">
        <v>43</v>
      </c>
      <c r="C1225" s="4">
        <v>18</v>
      </c>
      <c r="D1225" s="5">
        <v>6</v>
      </c>
      <c r="E1225">
        <v>5</v>
      </c>
      <c r="F1225" s="6">
        <v>3</v>
      </c>
      <c r="H1225" s="1" t="s">
        <v>69</v>
      </c>
    </row>
    <row r="1325" spans="1:8" s="26" customFormat="1" ht="12.75">
      <c r="A1325" s="26">
        <v>68</v>
      </c>
      <c r="B1325" s="26">
        <v>91</v>
      </c>
      <c r="C1325" s="26">
        <v>34</v>
      </c>
      <c r="D1325" s="26">
        <v>37</v>
      </c>
      <c r="E1325" s="26">
        <v>44</v>
      </c>
      <c r="F1325" s="26">
        <v>7</v>
      </c>
      <c r="H1325" s="29" t="s">
        <v>70</v>
      </c>
    </row>
    <row r="1346" spans="1:8" s="26" customFormat="1" ht="12.75">
      <c r="A1346" s="26">
        <v>68</v>
      </c>
      <c r="B1346" s="26">
        <v>92</v>
      </c>
      <c r="C1346" s="26">
        <v>34</v>
      </c>
      <c r="D1346" s="26">
        <v>40</v>
      </c>
      <c r="E1346" s="26">
        <v>44</v>
      </c>
      <c r="F1346" s="26">
        <v>7</v>
      </c>
      <c r="H1346" s="29" t="s">
        <v>71</v>
      </c>
    </row>
    <row r="1367" spans="1:8" ht="12.75">
      <c r="A1367" s="2">
        <v>1</v>
      </c>
      <c r="B1367">
        <v>1</v>
      </c>
      <c r="C1367" s="4">
        <v>1</v>
      </c>
      <c r="D1367" s="5">
        <v>1</v>
      </c>
      <c r="E1367">
        <v>1</v>
      </c>
      <c r="F1367" s="6">
        <v>1</v>
      </c>
      <c r="H1367" s="1" t="s">
        <v>72</v>
      </c>
    </row>
    <row r="1416" spans="1:8" ht="12.75">
      <c r="A1416" s="2">
        <v>1</v>
      </c>
      <c r="B1416">
        <v>1</v>
      </c>
      <c r="C1416" s="4">
        <v>1</v>
      </c>
      <c r="D1416" s="5">
        <v>1</v>
      </c>
      <c r="E1416">
        <v>1</v>
      </c>
      <c r="F1416" s="6">
        <v>1</v>
      </c>
      <c r="H1416" s="1" t="s">
        <v>73</v>
      </c>
    </row>
    <row r="1425" spans="1:8" ht="12.75">
      <c r="A1425" s="2">
        <v>18</v>
      </c>
      <c r="B1425">
        <v>20</v>
      </c>
      <c r="C1425" s="4">
        <v>21</v>
      </c>
      <c r="D1425" s="5">
        <v>6</v>
      </c>
      <c r="E1425">
        <v>7</v>
      </c>
      <c r="F1425" s="6">
        <v>5</v>
      </c>
      <c r="H1425" s="1" t="s">
        <v>74</v>
      </c>
    </row>
    <row r="1436" spans="1:8" ht="12.75">
      <c r="A1436" s="2">
        <v>37</v>
      </c>
      <c r="B1436">
        <v>45</v>
      </c>
      <c r="C1436" s="4">
        <v>36</v>
      </c>
      <c r="D1436" s="5">
        <v>6</v>
      </c>
      <c r="E1436">
        <v>9</v>
      </c>
      <c r="F1436" s="6">
        <v>5</v>
      </c>
      <c r="H1436" s="1" t="s">
        <v>75</v>
      </c>
    </row>
    <row r="1458" spans="1:8" ht="12.75">
      <c r="A1458" s="2">
        <v>42</v>
      </c>
      <c r="B1458">
        <v>49</v>
      </c>
      <c r="C1458" s="4">
        <v>42</v>
      </c>
      <c r="D1458" s="5">
        <v>7</v>
      </c>
      <c r="E1458">
        <v>10</v>
      </c>
      <c r="F1458" s="6">
        <v>7</v>
      </c>
      <c r="H1458" s="1" t="s">
        <v>76</v>
      </c>
    </row>
    <row r="1480" spans="1:8" ht="12.75">
      <c r="A1480" s="2">
        <v>1</v>
      </c>
      <c r="B1480">
        <v>1</v>
      </c>
      <c r="C1480" s="4">
        <v>1</v>
      </c>
      <c r="D1480" s="5">
        <v>1</v>
      </c>
      <c r="E1480">
        <v>1</v>
      </c>
      <c r="F1480" s="6">
        <v>1</v>
      </c>
      <c r="H1480" s="1" t="s">
        <v>77</v>
      </c>
    </row>
    <row r="1486" spans="1:8" ht="12.75">
      <c r="A1486" s="2">
        <v>15</v>
      </c>
      <c r="B1486">
        <v>18</v>
      </c>
      <c r="C1486" s="4">
        <v>17</v>
      </c>
      <c r="D1486" s="5">
        <v>3</v>
      </c>
      <c r="E1486">
        <v>3</v>
      </c>
      <c r="F1486" s="6">
        <v>4</v>
      </c>
      <c r="H1486" s="1" t="s">
        <v>78</v>
      </c>
    </row>
    <row r="1495" spans="1:8" ht="12.75">
      <c r="A1495" s="2">
        <v>2</v>
      </c>
      <c r="B1495">
        <v>3</v>
      </c>
      <c r="C1495" s="4">
        <v>2</v>
      </c>
      <c r="D1495" s="5">
        <v>1</v>
      </c>
      <c r="E1495">
        <v>1</v>
      </c>
      <c r="F1495" s="6">
        <v>1</v>
      </c>
      <c r="H1495" s="1" t="s">
        <v>79</v>
      </c>
    </row>
    <row r="1504" spans="1:8" ht="12.75">
      <c r="A1504" s="2">
        <v>101</v>
      </c>
      <c r="B1504">
        <v>91</v>
      </c>
      <c r="C1504" s="4">
        <v>89</v>
      </c>
      <c r="D1504" s="5">
        <v>30</v>
      </c>
      <c r="E1504">
        <v>33</v>
      </c>
      <c r="F1504" s="6">
        <v>24</v>
      </c>
      <c r="H1504" s="1" t="s">
        <v>80</v>
      </c>
    </row>
    <row r="1514" spans="1:8" ht="12.75">
      <c r="A1514" s="2">
        <v>102</v>
      </c>
      <c r="B1514">
        <v>102</v>
      </c>
      <c r="C1514" s="4">
        <v>98</v>
      </c>
      <c r="D1514" s="5">
        <v>26</v>
      </c>
      <c r="E1514">
        <v>24</v>
      </c>
      <c r="F1514" s="6">
        <v>29</v>
      </c>
      <c r="H1514" s="1" t="s">
        <v>81</v>
      </c>
    </row>
    <row r="1525" spans="1:8" s="26" customFormat="1" ht="12.75">
      <c r="A1525" s="26">
        <v>70</v>
      </c>
      <c r="B1525" s="26">
        <v>78</v>
      </c>
      <c r="C1525" s="26">
        <v>206</v>
      </c>
      <c r="D1525" s="26">
        <v>9</v>
      </c>
      <c r="E1525" s="26">
        <v>12</v>
      </c>
      <c r="F1525" s="26">
        <v>51</v>
      </c>
      <c r="H1525" s="29" t="s">
        <v>82</v>
      </c>
    </row>
    <row r="1533" spans="1:8" ht="12.75">
      <c r="A1533" s="2">
        <v>93</v>
      </c>
      <c r="B1533">
        <v>104</v>
      </c>
      <c r="C1533" s="4">
        <v>116</v>
      </c>
      <c r="D1533" s="5">
        <v>54</v>
      </c>
      <c r="E1533">
        <v>61</v>
      </c>
      <c r="F1533" s="6">
        <v>95</v>
      </c>
      <c r="H1533" s="1" t="s">
        <v>83</v>
      </c>
    </row>
    <row r="1547" spans="1:8" ht="12.75">
      <c r="A1547" s="2">
        <v>86</v>
      </c>
      <c r="B1547">
        <v>108</v>
      </c>
      <c r="C1547" s="4">
        <v>125</v>
      </c>
      <c r="D1547" s="5">
        <v>48</v>
      </c>
      <c r="E1547">
        <v>52</v>
      </c>
      <c r="F1547" s="6">
        <v>72</v>
      </c>
      <c r="H1547" s="1" t="s">
        <v>84</v>
      </c>
    </row>
    <row r="1557" spans="1:8" ht="12.75">
      <c r="A1557" s="2">
        <v>21</v>
      </c>
      <c r="B1557">
        <v>22</v>
      </c>
      <c r="C1557" s="4">
        <v>24</v>
      </c>
      <c r="D1557" s="5">
        <v>8</v>
      </c>
      <c r="E1557">
        <v>9</v>
      </c>
      <c r="F1557" s="6">
        <v>10</v>
      </c>
      <c r="H1557" s="1" t="s">
        <v>85</v>
      </c>
    </row>
    <row r="1558" spans="1:8" ht="12.75">
      <c r="A1558" s="2">
        <v>115</v>
      </c>
      <c r="B1558">
        <v>123</v>
      </c>
      <c r="C1558" s="4">
        <v>133</v>
      </c>
      <c r="D1558" s="5">
        <v>31</v>
      </c>
      <c r="E1558">
        <v>34</v>
      </c>
      <c r="F1558" s="6">
        <v>42</v>
      </c>
      <c r="H1558" s="1" t="s">
        <v>86</v>
      </c>
    </row>
    <row r="1565" spans="1:8" ht="12.75">
      <c r="A1565" s="2">
        <v>116</v>
      </c>
      <c r="B1565">
        <v>123</v>
      </c>
      <c r="C1565" s="4">
        <v>133</v>
      </c>
      <c r="D1565" s="5">
        <v>31</v>
      </c>
      <c r="E1565">
        <v>33</v>
      </c>
      <c r="F1565" s="6">
        <v>41</v>
      </c>
      <c r="H1565" s="1" t="s">
        <v>87</v>
      </c>
    </row>
    <row r="1572" spans="1:8" ht="12.75">
      <c r="A1572" s="2">
        <v>141</v>
      </c>
      <c r="B1572">
        <v>154</v>
      </c>
      <c r="C1572" s="4">
        <v>148</v>
      </c>
      <c r="D1572" s="5">
        <v>25</v>
      </c>
      <c r="E1572">
        <v>27</v>
      </c>
      <c r="F1572" s="6">
        <v>39</v>
      </c>
      <c r="H1572" s="1" t="s">
        <v>88</v>
      </c>
    </row>
    <row r="1579" spans="1:8" ht="12.75">
      <c r="A1579" s="2">
        <v>141</v>
      </c>
      <c r="B1579">
        <v>156</v>
      </c>
      <c r="C1579" s="4">
        <v>148</v>
      </c>
      <c r="D1579" s="5">
        <v>25</v>
      </c>
      <c r="E1579">
        <v>28</v>
      </c>
      <c r="F1579" s="6">
        <v>39</v>
      </c>
      <c r="H1579" s="1" t="s">
        <v>89</v>
      </c>
    </row>
    <row r="1586" spans="1:8" ht="12.75">
      <c r="A1586" s="2">
        <v>53</v>
      </c>
      <c r="B1586">
        <v>30</v>
      </c>
      <c r="C1586" s="4">
        <v>103</v>
      </c>
      <c r="D1586" s="5">
        <v>11</v>
      </c>
      <c r="E1586">
        <v>5</v>
      </c>
      <c r="F1586" s="6">
        <v>27</v>
      </c>
      <c r="H1586" s="1" t="s">
        <v>90</v>
      </c>
    </row>
    <row r="1592" spans="1:8" ht="12.75">
      <c r="A1592" s="2">
        <v>122</v>
      </c>
      <c r="B1592">
        <v>143</v>
      </c>
      <c r="C1592" s="4">
        <v>162</v>
      </c>
      <c r="D1592" s="5">
        <v>21</v>
      </c>
      <c r="E1592">
        <v>27</v>
      </c>
      <c r="F1592" s="6">
        <v>32</v>
      </c>
      <c r="H1592" s="1" t="s">
        <v>91</v>
      </c>
    </row>
    <row r="1602" spans="1:8" ht="12.75">
      <c r="A1602" s="2">
        <v>128</v>
      </c>
      <c r="B1602">
        <v>142</v>
      </c>
      <c r="C1602" s="4">
        <v>156</v>
      </c>
      <c r="D1602" s="5">
        <v>24</v>
      </c>
      <c r="E1602">
        <v>29</v>
      </c>
      <c r="F1602" s="6">
        <v>33</v>
      </c>
      <c r="H1602" s="1" t="s">
        <v>92</v>
      </c>
    </row>
    <row r="1612" spans="1:8" ht="12.75">
      <c r="A1612" s="2">
        <v>124</v>
      </c>
      <c r="B1612">
        <v>134</v>
      </c>
      <c r="C1612" s="4">
        <v>154</v>
      </c>
      <c r="D1612" s="5">
        <v>63</v>
      </c>
      <c r="E1612">
        <v>60</v>
      </c>
      <c r="F1612" s="6">
        <v>30</v>
      </c>
      <c r="H1612" s="1" t="s">
        <v>93</v>
      </c>
    </row>
    <row r="1619" spans="1:8" ht="12.75">
      <c r="A1619" s="2">
        <v>16</v>
      </c>
      <c r="B1619">
        <v>14</v>
      </c>
      <c r="C1619" s="4">
        <v>51</v>
      </c>
      <c r="D1619" s="5">
        <v>3</v>
      </c>
      <c r="E1619">
        <v>2</v>
      </c>
      <c r="F1619" s="6">
        <v>22</v>
      </c>
      <c r="H1619" s="1" t="s">
        <v>263</v>
      </c>
    </row>
    <row r="1634" spans="1:8" ht="12.75">
      <c r="A1634" s="2">
        <v>34</v>
      </c>
      <c r="B1634">
        <v>34</v>
      </c>
      <c r="C1634" s="4">
        <v>85</v>
      </c>
      <c r="D1634" s="5">
        <v>12</v>
      </c>
      <c r="E1634">
        <v>12</v>
      </c>
      <c r="F1634" s="6">
        <v>41</v>
      </c>
      <c r="H1634" s="1" t="s">
        <v>264</v>
      </c>
    </row>
    <row r="1637" spans="1:8" ht="12.75">
      <c r="A1637" s="2">
        <v>16</v>
      </c>
      <c r="B1637">
        <v>16</v>
      </c>
      <c r="C1637" s="4">
        <v>21</v>
      </c>
      <c r="D1637" s="5">
        <v>3</v>
      </c>
      <c r="E1637">
        <v>3</v>
      </c>
      <c r="F1637" s="6">
        <v>5</v>
      </c>
      <c r="H1637" s="1" t="s">
        <v>94</v>
      </c>
    </row>
    <row r="1651" spans="1:8" ht="12.75">
      <c r="A1651" s="2">
        <v>15</v>
      </c>
      <c r="B1651">
        <v>14</v>
      </c>
      <c r="C1651" s="4">
        <v>53</v>
      </c>
      <c r="D1651" s="5">
        <v>3</v>
      </c>
      <c r="E1651">
        <v>2</v>
      </c>
      <c r="F1651" s="6">
        <v>23</v>
      </c>
      <c r="H1651" s="1" t="s">
        <v>265</v>
      </c>
    </row>
    <row r="1658" spans="1:8" ht="12.75">
      <c r="A1658" s="2">
        <v>2</v>
      </c>
      <c r="B1658">
        <v>2</v>
      </c>
      <c r="C1658" s="4">
        <v>2</v>
      </c>
      <c r="D1658" s="5">
        <v>1</v>
      </c>
      <c r="E1658">
        <v>1</v>
      </c>
      <c r="F1658" s="6">
        <v>1</v>
      </c>
      <c r="H1658" s="1" t="s">
        <v>266</v>
      </c>
    </row>
    <row r="1683" spans="1:8" ht="12.75">
      <c r="A1683" s="2">
        <v>26</v>
      </c>
      <c r="B1683">
        <v>23</v>
      </c>
      <c r="C1683" s="4">
        <v>61</v>
      </c>
      <c r="D1683" s="5">
        <v>13</v>
      </c>
      <c r="E1683">
        <v>12</v>
      </c>
      <c r="F1683" s="6">
        <v>34</v>
      </c>
      <c r="H1683" s="1" t="s">
        <v>267</v>
      </c>
    </row>
    <row r="1695" spans="1:8" ht="12.75">
      <c r="A1695" s="2">
        <v>70</v>
      </c>
      <c r="B1695">
        <v>67</v>
      </c>
      <c r="C1695" s="4">
        <v>57</v>
      </c>
      <c r="D1695" s="5">
        <v>16</v>
      </c>
      <c r="E1695">
        <v>15</v>
      </c>
      <c r="F1695" s="6">
        <v>19</v>
      </c>
      <c r="H1695" s="1" t="s">
        <v>268</v>
      </c>
    </row>
    <row r="1715" spans="1:8" ht="12.75">
      <c r="A1715" s="2">
        <v>65</v>
      </c>
      <c r="B1715">
        <v>67</v>
      </c>
      <c r="C1715" s="4">
        <v>66</v>
      </c>
      <c r="D1715" s="5">
        <v>88</v>
      </c>
      <c r="E1715">
        <v>87</v>
      </c>
      <c r="F1715" s="6">
        <v>85</v>
      </c>
      <c r="H1715" s="1" t="s">
        <v>95</v>
      </c>
    </row>
    <row r="1722" spans="1:8" ht="12.75">
      <c r="A1722" s="2">
        <v>64</v>
      </c>
      <c r="B1722">
        <v>66</v>
      </c>
      <c r="C1722" s="4">
        <v>71</v>
      </c>
      <c r="D1722" s="5">
        <v>35</v>
      </c>
      <c r="E1722">
        <v>41</v>
      </c>
      <c r="F1722" s="6">
        <v>45</v>
      </c>
      <c r="H1722" s="1" t="s">
        <v>96</v>
      </c>
    </row>
    <row r="1732" spans="1:8" ht="12.75">
      <c r="A1732" s="2">
        <v>55</v>
      </c>
      <c r="B1732">
        <v>62</v>
      </c>
      <c r="C1732" s="4">
        <v>82</v>
      </c>
      <c r="D1732" s="5">
        <v>121</v>
      </c>
      <c r="E1732">
        <v>139</v>
      </c>
      <c r="F1732" s="6">
        <v>162</v>
      </c>
      <c r="H1732" s="1" t="s">
        <v>97</v>
      </c>
    </row>
    <row r="1743" spans="1:8" ht="12.75">
      <c r="A1743" s="2">
        <v>6</v>
      </c>
      <c r="B1743">
        <v>6</v>
      </c>
      <c r="C1743" s="4">
        <v>5</v>
      </c>
      <c r="D1743" s="5">
        <v>5</v>
      </c>
      <c r="E1743">
        <v>7</v>
      </c>
      <c r="F1743" s="6">
        <v>4</v>
      </c>
      <c r="H1743" s="1" t="s">
        <v>98</v>
      </c>
    </row>
    <row r="1822" spans="1:8" ht="12.75">
      <c r="A1822" s="2">
        <v>21</v>
      </c>
      <c r="B1822">
        <v>19</v>
      </c>
      <c r="C1822" s="4">
        <v>16</v>
      </c>
      <c r="D1822" s="5">
        <v>19</v>
      </c>
      <c r="E1822">
        <v>23</v>
      </c>
      <c r="F1822" s="6">
        <v>19</v>
      </c>
      <c r="H1822" s="1" t="s">
        <v>269</v>
      </c>
    </row>
    <row r="1864" spans="1:8" ht="12.75">
      <c r="A1864" s="2">
        <v>1</v>
      </c>
      <c r="B1864">
        <v>1</v>
      </c>
      <c r="C1864" s="4">
        <v>1</v>
      </c>
      <c r="D1864" s="5">
        <v>1</v>
      </c>
      <c r="E1864">
        <v>1</v>
      </c>
      <c r="F1864" s="6">
        <v>1</v>
      </c>
      <c r="H1864" s="1" t="s">
        <v>270</v>
      </c>
    </row>
    <row r="1903" spans="1:8" s="26" customFormat="1" ht="12.75">
      <c r="A1903" s="26">
        <v>14</v>
      </c>
      <c r="B1903" s="26">
        <v>14</v>
      </c>
      <c r="C1903" s="26">
        <v>47</v>
      </c>
      <c r="D1903" s="26">
        <v>8</v>
      </c>
      <c r="E1903" s="26">
        <v>7</v>
      </c>
      <c r="F1903" s="26">
        <v>24</v>
      </c>
      <c r="H1903" s="29" t="s">
        <v>271</v>
      </c>
    </row>
    <row r="1915" spans="1:8" ht="12.75">
      <c r="A1915" s="2">
        <v>4</v>
      </c>
      <c r="B1915">
        <v>5</v>
      </c>
      <c r="C1915" s="4">
        <v>5</v>
      </c>
      <c r="D1915" s="5">
        <v>3</v>
      </c>
      <c r="E1915">
        <v>4</v>
      </c>
      <c r="F1915" s="6">
        <v>4</v>
      </c>
      <c r="H1915" s="1" t="s">
        <v>272</v>
      </c>
    </row>
    <row r="1955" spans="1:8" ht="12.75">
      <c r="A1955" s="2">
        <v>1</v>
      </c>
      <c r="B1955">
        <v>1</v>
      </c>
      <c r="C1955" s="4">
        <v>1</v>
      </c>
      <c r="D1955" s="5">
        <v>4</v>
      </c>
      <c r="E1955">
        <v>5</v>
      </c>
      <c r="F1955" s="6">
        <v>5</v>
      </c>
      <c r="H1955" s="1" t="s">
        <v>273</v>
      </c>
    </row>
    <row r="1992" spans="1:8" ht="12.75">
      <c r="A1992" s="2">
        <v>2</v>
      </c>
      <c r="B1992">
        <v>2</v>
      </c>
      <c r="C1992" s="4">
        <v>2</v>
      </c>
      <c r="D1992" s="5">
        <v>1</v>
      </c>
      <c r="E1992">
        <v>1</v>
      </c>
      <c r="F1992" s="6">
        <v>1</v>
      </c>
      <c r="H1992" s="1" t="s">
        <v>274</v>
      </c>
    </row>
    <row r="2017" spans="1:8" ht="12.75">
      <c r="A2017" s="2">
        <v>51</v>
      </c>
      <c r="B2017">
        <v>48</v>
      </c>
      <c r="C2017" s="4">
        <v>52</v>
      </c>
      <c r="D2017" s="5">
        <v>12</v>
      </c>
      <c r="E2017">
        <v>12</v>
      </c>
      <c r="F2017" s="6">
        <v>19</v>
      </c>
      <c r="H2017" s="1" t="s">
        <v>275</v>
      </c>
    </row>
    <row r="2030" spans="1:8" ht="12.75">
      <c r="A2030" s="2">
        <v>1</v>
      </c>
      <c r="B2030">
        <v>1</v>
      </c>
      <c r="C2030" s="4">
        <v>1</v>
      </c>
      <c r="D2030" s="5">
        <v>1</v>
      </c>
      <c r="E2030">
        <v>1</v>
      </c>
      <c r="F2030" s="6">
        <v>1</v>
      </c>
      <c r="H2030" s="1" t="s">
        <v>276</v>
      </c>
    </row>
    <row r="2071" spans="1:8" ht="12.75">
      <c r="A2071" s="2">
        <v>1</v>
      </c>
      <c r="B2071">
        <v>2</v>
      </c>
      <c r="C2071" s="4">
        <v>1</v>
      </c>
      <c r="D2071" s="5">
        <v>1</v>
      </c>
      <c r="E2071">
        <v>1</v>
      </c>
      <c r="F2071" s="6">
        <v>1</v>
      </c>
      <c r="H2071" s="1" t="s">
        <v>277</v>
      </c>
    </row>
    <row r="2099" spans="1:8" ht="12.75">
      <c r="A2099" s="2">
        <v>1</v>
      </c>
      <c r="B2099">
        <v>1</v>
      </c>
      <c r="C2099" s="4">
        <v>1</v>
      </c>
      <c r="D2099" s="5">
        <v>104</v>
      </c>
      <c r="E2099">
        <v>85</v>
      </c>
      <c r="F2099" s="6">
        <v>115</v>
      </c>
      <c r="H2099" s="1" t="s">
        <v>278</v>
      </c>
    </row>
    <row r="2103" spans="1:8" ht="12.75">
      <c r="A2103" s="2">
        <v>94</v>
      </c>
      <c r="B2103">
        <v>62</v>
      </c>
      <c r="C2103" s="4">
        <v>133</v>
      </c>
      <c r="D2103" s="5">
        <v>28</v>
      </c>
      <c r="E2103">
        <v>20</v>
      </c>
      <c r="F2103" s="6">
        <v>36</v>
      </c>
      <c r="H2103" s="1" t="s">
        <v>99</v>
      </c>
    </row>
    <row r="2104" spans="1:8" ht="12.75">
      <c r="A2104" s="2">
        <v>272</v>
      </c>
      <c r="B2104">
        <v>94</v>
      </c>
      <c r="C2104" s="4">
        <v>247</v>
      </c>
      <c r="D2104" s="5">
        <v>72</v>
      </c>
      <c r="E2104">
        <v>27</v>
      </c>
      <c r="F2104" s="6">
        <v>74</v>
      </c>
      <c r="H2104" s="1" t="s">
        <v>100</v>
      </c>
    </row>
    <row r="2105" spans="1:8" ht="12.75">
      <c r="A2105" s="2">
        <v>13</v>
      </c>
      <c r="B2105">
        <v>20</v>
      </c>
      <c r="C2105" s="4">
        <v>22</v>
      </c>
      <c r="D2105" s="5">
        <v>4</v>
      </c>
      <c r="E2105">
        <v>3</v>
      </c>
      <c r="F2105" s="6">
        <v>8</v>
      </c>
      <c r="H2105" s="1" t="s">
        <v>101</v>
      </c>
    </row>
    <row r="2227" spans="1:8" ht="12.75">
      <c r="A2227" s="2">
        <v>3</v>
      </c>
      <c r="B2227">
        <v>2</v>
      </c>
      <c r="C2227" s="4">
        <v>1</v>
      </c>
      <c r="D2227" s="5">
        <v>2</v>
      </c>
      <c r="E2227">
        <v>2</v>
      </c>
      <c r="F2227" s="6">
        <v>1</v>
      </c>
      <c r="H2227" s="1" t="s">
        <v>102</v>
      </c>
    </row>
    <row r="2230" spans="1:8" ht="12.75">
      <c r="A2230" s="2">
        <v>94</v>
      </c>
      <c r="B2230">
        <v>161</v>
      </c>
      <c r="C2230" s="4">
        <v>56</v>
      </c>
      <c r="D2230" s="5">
        <v>29</v>
      </c>
      <c r="E2230">
        <v>39</v>
      </c>
      <c r="F2230" s="6">
        <v>22</v>
      </c>
      <c r="H2230" s="1" t="s">
        <v>103</v>
      </c>
    </row>
    <row r="2232" spans="1:8" ht="12.75">
      <c r="A2232" s="2">
        <v>143</v>
      </c>
      <c r="B2232">
        <v>211</v>
      </c>
      <c r="C2232" s="4">
        <v>69</v>
      </c>
      <c r="D2232" s="5">
        <v>35</v>
      </c>
      <c r="E2232">
        <v>45</v>
      </c>
      <c r="F2232" s="6">
        <v>26</v>
      </c>
      <c r="H2232" s="1" t="s">
        <v>104</v>
      </c>
    </row>
    <row r="2234" spans="1:8" ht="12.75">
      <c r="A2234" s="2">
        <v>472</v>
      </c>
      <c r="B2234">
        <v>568</v>
      </c>
      <c r="C2234" s="4">
        <v>122</v>
      </c>
      <c r="D2234" s="5">
        <v>123</v>
      </c>
      <c r="E2234">
        <v>145</v>
      </c>
      <c r="F2234" s="6">
        <v>32</v>
      </c>
      <c r="H2234" s="1" t="s">
        <v>105</v>
      </c>
    </row>
    <row r="2239" spans="1:8" ht="12.75">
      <c r="A2239" s="2">
        <v>218</v>
      </c>
      <c r="B2239">
        <v>244</v>
      </c>
      <c r="C2239" s="4">
        <v>109</v>
      </c>
      <c r="D2239" s="5">
        <v>66</v>
      </c>
      <c r="E2239">
        <v>68</v>
      </c>
      <c r="F2239" s="6">
        <v>34</v>
      </c>
      <c r="H2239" s="1" t="s">
        <v>106</v>
      </c>
    </row>
    <row r="2242" spans="1:8" ht="12.75">
      <c r="A2242" s="2">
        <v>81</v>
      </c>
      <c r="B2242">
        <v>82</v>
      </c>
      <c r="C2242" s="4">
        <v>70</v>
      </c>
      <c r="D2242" s="5">
        <v>27</v>
      </c>
      <c r="E2242">
        <v>26</v>
      </c>
      <c r="F2242" s="6">
        <v>34</v>
      </c>
      <c r="H2242" s="1" t="s">
        <v>107</v>
      </c>
    </row>
    <row r="2244" spans="1:8" ht="12.75">
      <c r="A2244" s="2">
        <v>4</v>
      </c>
      <c r="B2244">
        <v>4</v>
      </c>
      <c r="C2244" s="4">
        <v>4</v>
      </c>
      <c r="D2244" s="5">
        <v>3</v>
      </c>
      <c r="E2244">
        <v>3</v>
      </c>
      <c r="F2244" s="6">
        <v>3</v>
      </c>
      <c r="H2244" s="1" t="s">
        <v>108</v>
      </c>
    </row>
    <row r="2246" spans="1:8" ht="12.75">
      <c r="A2246" s="2">
        <v>120</v>
      </c>
      <c r="B2246">
        <v>114</v>
      </c>
      <c r="C2246" s="4">
        <v>143</v>
      </c>
      <c r="D2246" s="5">
        <v>42</v>
      </c>
      <c r="E2246">
        <v>43</v>
      </c>
      <c r="F2246" s="6">
        <v>50</v>
      </c>
      <c r="H2246" s="1" t="s">
        <v>109</v>
      </c>
    </row>
    <row r="2247" spans="1:8" ht="12.75">
      <c r="A2247" s="2">
        <v>168</v>
      </c>
      <c r="B2247">
        <v>198</v>
      </c>
      <c r="C2247" s="4">
        <v>193</v>
      </c>
      <c r="D2247" s="5">
        <v>64</v>
      </c>
      <c r="E2247">
        <v>70</v>
      </c>
      <c r="F2247" s="6">
        <v>72</v>
      </c>
      <c r="H2247" s="1" t="s">
        <v>110</v>
      </c>
    </row>
    <row r="2250" spans="1:8" ht="12.75">
      <c r="A2250" s="2">
        <v>76</v>
      </c>
      <c r="B2250">
        <v>92</v>
      </c>
      <c r="C2250" s="4">
        <v>27</v>
      </c>
      <c r="D2250" s="5">
        <v>16</v>
      </c>
      <c r="E2250">
        <v>19</v>
      </c>
      <c r="F2250" s="6">
        <v>10</v>
      </c>
      <c r="H2250" s="1" t="s">
        <v>111</v>
      </c>
    </row>
    <row r="2254" spans="1:8" ht="12.75">
      <c r="A2254" s="2">
        <v>274</v>
      </c>
      <c r="B2254">
        <v>331</v>
      </c>
      <c r="C2254" s="4">
        <v>172</v>
      </c>
      <c r="D2254" s="5">
        <v>69</v>
      </c>
      <c r="E2254">
        <v>85</v>
      </c>
      <c r="F2254" s="6">
        <v>49</v>
      </c>
      <c r="H2254" s="1" t="s">
        <v>112</v>
      </c>
    </row>
    <row r="2257" spans="1:8" ht="12.75">
      <c r="A2257" s="2">
        <v>125</v>
      </c>
      <c r="B2257">
        <v>146</v>
      </c>
      <c r="C2257" s="4">
        <v>67</v>
      </c>
      <c r="D2257" s="5">
        <v>37</v>
      </c>
      <c r="E2257">
        <v>41</v>
      </c>
      <c r="F2257" s="6">
        <v>27</v>
      </c>
      <c r="H2257" s="1" t="s">
        <v>113</v>
      </c>
    </row>
    <row r="2260" spans="1:8" ht="12.75">
      <c r="A2260" s="2">
        <v>14</v>
      </c>
      <c r="B2260">
        <v>15</v>
      </c>
      <c r="C2260" s="4">
        <v>19</v>
      </c>
      <c r="D2260" s="5">
        <v>5</v>
      </c>
      <c r="E2260">
        <v>6</v>
      </c>
      <c r="F2260" s="6">
        <v>8</v>
      </c>
      <c r="H2260" s="1" t="s">
        <v>114</v>
      </c>
    </row>
    <row r="2290" spans="1:8" ht="12.75">
      <c r="A2290" s="2">
        <v>23</v>
      </c>
      <c r="B2290">
        <v>18</v>
      </c>
      <c r="C2290" s="4">
        <v>27</v>
      </c>
      <c r="D2290" s="5">
        <v>7</v>
      </c>
      <c r="E2290">
        <v>8</v>
      </c>
      <c r="F2290" s="6">
        <v>10</v>
      </c>
      <c r="H2290" s="1" t="s">
        <v>115</v>
      </c>
    </row>
    <row r="2348" spans="1:8" ht="12.75">
      <c r="A2348" s="2">
        <v>3</v>
      </c>
      <c r="B2348">
        <v>3</v>
      </c>
      <c r="C2348" s="4">
        <v>3</v>
      </c>
      <c r="D2348" s="5">
        <v>3</v>
      </c>
      <c r="E2348">
        <v>3</v>
      </c>
      <c r="F2348" s="6">
        <v>3</v>
      </c>
      <c r="H2348" s="1" t="s">
        <v>116</v>
      </c>
    </row>
    <row r="2350" spans="1:8" ht="12.75">
      <c r="A2350" s="2">
        <v>31</v>
      </c>
      <c r="B2350">
        <v>33</v>
      </c>
      <c r="C2350" s="4">
        <v>36</v>
      </c>
      <c r="D2350" s="5">
        <v>12</v>
      </c>
      <c r="E2350">
        <v>14</v>
      </c>
      <c r="F2350" s="6">
        <v>13</v>
      </c>
      <c r="H2350" s="1" t="s">
        <v>117</v>
      </c>
    </row>
    <row r="2351" spans="1:8" ht="12.75">
      <c r="A2351" s="2">
        <v>1</v>
      </c>
      <c r="B2351">
        <v>1</v>
      </c>
      <c r="C2351" s="4">
        <v>1</v>
      </c>
      <c r="D2351" s="5">
        <v>1</v>
      </c>
      <c r="E2351">
        <v>1</v>
      </c>
      <c r="F2351" s="6">
        <v>1</v>
      </c>
      <c r="H2351" s="1" t="s">
        <v>118</v>
      </c>
    </row>
    <row r="2358" spans="1:8" ht="12.75">
      <c r="A2358" s="2">
        <v>6</v>
      </c>
      <c r="B2358">
        <v>7</v>
      </c>
      <c r="C2358" s="4">
        <v>6</v>
      </c>
      <c r="D2358" s="5">
        <v>6</v>
      </c>
      <c r="E2358">
        <v>6</v>
      </c>
      <c r="F2358" s="6">
        <v>6</v>
      </c>
      <c r="H2358" s="1" t="s">
        <v>119</v>
      </c>
    </row>
    <row r="2372" spans="1:8" ht="12.75">
      <c r="A2372" s="2">
        <v>3</v>
      </c>
      <c r="B2372">
        <v>1</v>
      </c>
      <c r="C2372" s="4">
        <v>1</v>
      </c>
      <c r="D2372" s="5">
        <v>2</v>
      </c>
      <c r="E2372">
        <v>1</v>
      </c>
      <c r="F2372" s="6">
        <v>1</v>
      </c>
      <c r="H2372" s="1" t="s">
        <v>120</v>
      </c>
    </row>
    <row r="2443" spans="1:8" ht="12.75">
      <c r="A2443" s="2">
        <v>1</v>
      </c>
      <c r="B2443">
        <v>1</v>
      </c>
      <c r="C2443" s="4">
        <v>1</v>
      </c>
      <c r="D2443" s="5">
        <v>1</v>
      </c>
      <c r="E2443">
        <v>1</v>
      </c>
      <c r="F2443" s="6">
        <v>1</v>
      </c>
      <c r="H2443" s="1" t="s">
        <v>121</v>
      </c>
    </row>
    <row r="2513" spans="1:8" ht="12.75">
      <c r="A2513" s="2">
        <v>269</v>
      </c>
      <c r="B2513">
        <v>241</v>
      </c>
      <c r="C2513" s="4">
        <v>200</v>
      </c>
      <c r="D2513" s="5">
        <v>113</v>
      </c>
      <c r="E2513">
        <v>76</v>
      </c>
      <c r="F2513" s="6">
        <v>144</v>
      </c>
      <c r="H2513" s="1" t="s">
        <v>122</v>
      </c>
    </row>
    <row r="2527" spans="1:8" ht="12.75">
      <c r="A2527" s="2">
        <v>121</v>
      </c>
      <c r="B2527">
        <v>140</v>
      </c>
      <c r="C2527" s="4">
        <v>57</v>
      </c>
      <c r="D2527" s="5">
        <v>227</v>
      </c>
      <c r="E2527">
        <v>82</v>
      </c>
      <c r="F2527" s="6">
        <v>196</v>
      </c>
      <c r="H2527" s="1" t="s">
        <v>279</v>
      </c>
    </row>
    <row r="2533" spans="1:8" ht="12.75">
      <c r="A2533" s="2">
        <v>45</v>
      </c>
      <c r="B2533">
        <v>66</v>
      </c>
      <c r="C2533" s="4">
        <v>29</v>
      </c>
      <c r="D2533" s="5">
        <v>12</v>
      </c>
      <c r="E2533">
        <v>15</v>
      </c>
      <c r="F2533" s="6">
        <v>6</v>
      </c>
      <c r="H2533" s="1" t="s">
        <v>123</v>
      </c>
    </row>
    <row r="2543" spans="1:8" ht="12.75">
      <c r="A2543" s="2">
        <v>13</v>
      </c>
      <c r="B2543">
        <v>10</v>
      </c>
      <c r="C2543" s="4">
        <v>13</v>
      </c>
      <c r="D2543" s="5">
        <v>1</v>
      </c>
      <c r="E2543">
        <v>1</v>
      </c>
      <c r="F2543" s="6">
        <v>4</v>
      </c>
      <c r="H2543" s="1" t="s">
        <v>124</v>
      </c>
    </row>
    <row r="2549" spans="1:8" ht="12.75">
      <c r="A2549" s="2">
        <v>12</v>
      </c>
      <c r="B2549">
        <v>13</v>
      </c>
      <c r="C2549" s="4">
        <v>12</v>
      </c>
      <c r="D2549" s="5">
        <v>10</v>
      </c>
      <c r="E2549">
        <v>11</v>
      </c>
      <c r="F2549" s="6">
        <v>10</v>
      </c>
      <c r="H2549" s="1" t="s">
        <v>125</v>
      </c>
    </row>
    <row r="2551" spans="1:8" ht="12.75">
      <c r="A2551" s="2">
        <v>19</v>
      </c>
      <c r="B2551">
        <v>22</v>
      </c>
      <c r="C2551" s="4">
        <v>24</v>
      </c>
      <c r="D2551" s="5">
        <v>12</v>
      </c>
      <c r="E2551">
        <v>12</v>
      </c>
      <c r="F2551" s="6">
        <v>14</v>
      </c>
      <c r="H2551" s="1" t="s">
        <v>126</v>
      </c>
    </row>
    <row r="2561" spans="1:8" ht="12.75">
      <c r="A2561" s="2">
        <v>51</v>
      </c>
      <c r="B2561">
        <v>48</v>
      </c>
      <c r="C2561" s="4">
        <v>32</v>
      </c>
      <c r="D2561" s="5">
        <v>153</v>
      </c>
      <c r="E2561">
        <v>149</v>
      </c>
      <c r="F2561" s="6">
        <v>152</v>
      </c>
      <c r="H2561" s="1" t="s">
        <v>127</v>
      </c>
    </row>
    <row r="2565" spans="1:8" ht="12.75">
      <c r="A2565" s="2">
        <v>782</v>
      </c>
      <c r="B2565">
        <v>743</v>
      </c>
      <c r="C2565" s="4">
        <v>395</v>
      </c>
      <c r="D2565" s="5">
        <v>182</v>
      </c>
      <c r="E2565">
        <v>172</v>
      </c>
      <c r="F2565" s="6">
        <v>103</v>
      </c>
      <c r="H2565" s="1" t="s">
        <v>128</v>
      </c>
    </row>
    <row r="2569" spans="1:8" ht="12.75">
      <c r="A2569" s="2">
        <v>44</v>
      </c>
      <c r="B2569">
        <v>43</v>
      </c>
      <c r="C2569" s="4">
        <v>50</v>
      </c>
      <c r="D2569" s="5">
        <v>4</v>
      </c>
      <c r="E2569">
        <v>3</v>
      </c>
      <c r="F2569" s="6">
        <v>7</v>
      </c>
      <c r="H2569" s="1" t="s">
        <v>129</v>
      </c>
    </row>
    <row r="2574" spans="1:8" ht="12.75">
      <c r="A2574" s="2">
        <v>105</v>
      </c>
      <c r="B2574">
        <v>125</v>
      </c>
      <c r="C2574" s="4">
        <v>95</v>
      </c>
      <c r="D2574" s="5">
        <v>26</v>
      </c>
      <c r="E2574">
        <v>32</v>
      </c>
      <c r="F2574" s="6">
        <v>24</v>
      </c>
      <c r="H2574" s="1" t="s">
        <v>130</v>
      </c>
    </row>
    <row r="2578" spans="1:8" s="26" customFormat="1" ht="12.75">
      <c r="A2578" s="26">
        <v>59</v>
      </c>
      <c r="B2578" s="26">
        <v>49</v>
      </c>
      <c r="C2578" s="26">
        <v>14</v>
      </c>
      <c r="D2578" s="26">
        <v>11</v>
      </c>
      <c r="E2578" s="26">
        <v>7</v>
      </c>
      <c r="F2578" s="26">
        <v>4</v>
      </c>
      <c r="H2578" s="29" t="s">
        <v>131</v>
      </c>
    </row>
    <row r="2582" spans="1:8" s="26" customFormat="1" ht="12.75">
      <c r="A2582" s="26">
        <v>67</v>
      </c>
      <c r="B2582" s="26">
        <v>51</v>
      </c>
      <c r="C2582" s="26">
        <v>16</v>
      </c>
      <c r="D2582" s="26">
        <v>26</v>
      </c>
      <c r="E2582" s="26">
        <v>18</v>
      </c>
      <c r="F2582" s="26">
        <v>6</v>
      </c>
      <c r="H2582" s="29" t="s">
        <v>132</v>
      </c>
    </row>
    <row r="2586" spans="1:8" ht="12.75">
      <c r="A2586" s="2">
        <v>268</v>
      </c>
      <c r="B2586">
        <v>292</v>
      </c>
      <c r="C2586" s="4">
        <v>125</v>
      </c>
      <c r="D2586" s="5">
        <v>79</v>
      </c>
      <c r="E2586">
        <v>86</v>
      </c>
      <c r="F2586" s="6">
        <v>37</v>
      </c>
      <c r="H2586" s="1" t="s">
        <v>133</v>
      </c>
    </row>
    <row r="2590" spans="1:8" ht="12.75">
      <c r="A2590" s="2">
        <v>2</v>
      </c>
      <c r="B2590">
        <v>2</v>
      </c>
      <c r="C2590" s="4">
        <v>1</v>
      </c>
      <c r="D2590" s="5">
        <v>1</v>
      </c>
      <c r="E2590">
        <v>1</v>
      </c>
      <c r="F2590" s="6">
        <v>1</v>
      </c>
      <c r="H2590" s="1" t="s">
        <v>134</v>
      </c>
    </row>
    <row r="2599" spans="1:8" ht="12.75">
      <c r="A2599" s="2">
        <v>21</v>
      </c>
      <c r="B2599">
        <v>26</v>
      </c>
      <c r="C2599" s="4">
        <v>25</v>
      </c>
      <c r="D2599" s="5">
        <v>7</v>
      </c>
      <c r="E2599">
        <v>10</v>
      </c>
      <c r="F2599" s="6">
        <v>10</v>
      </c>
      <c r="H2599" s="1" t="s">
        <v>135</v>
      </c>
    </row>
    <row r="2601" spans="1:8" ht="12.75">
      <c r="A2601" s="2">
        <v>9</v>
      </c>
      <c r="B2601">
        <v>15</v>
      </c>
      <c r="C2601" s="4">
        <v>9</v>
      </c>
      <c r="D2601" s="5">
        <v>9</v>
      </c>
      <c r="E2601">
        <v>13</v>
      </c>
      <c r="F2601" s="6">
        <v>10</v>
      </c>
      <c r="H2601" s="1" t="s">
        <v>136</v>
      </c>
    </row>
    <row r="2611" spans="1:8" ht="12.75">
      <c r="A2611" s="2">
        <v>10</v>
      </c>
      <c r="B2611">
        <v>11</v>
      </c>
      <c r="C2611" s="4">
        <v>10</v>
      </c>
      <c r="D2611" s="5">
        <v>9</v>
      </c>
      <c r="E2611">
        <v>10</v>
      </c>
      <c r="F2611" s="6">
        <v>9</v>
      </c>
      <c r="H2611" s="1" t="s">
        <v>137</v>
      </c>
    </row>
    <row r="2613" spans="1:8" ht="12.75">
      <c r="A2613" s="2">
        <v>150</v>
      </c>
      <c r="B2613">
        <v>349</v>
      </c>
      <c r="C2613" s="4">
        <v>187</v>
      </c>
      <c r="D2613" s="5">
        <v>22</v>
      </c>
      <c r="E2613">
        <v>85</v>
      </c>
      <c r="F2613" s="6">
        <v>32</v>
      </c>
      <c r="H2613" s="1" t="s">
        <v>138</v>
      </c>
    </row>
    <row r="2615" spans="1:8" ht="12.75">
      <c r="A2615" s="2">
        <v>90</v>
      </c>
      <c r="B2615">
        <v>89</v>
      </c>
      <c r="C2615" s="4">
        <v>106</v>
      </c>
      <c r="D2615" s="5">
        <v>35</v>
      </c>
      <c r="E2615">
        <v>36</v>
      </c>
      <c r="F2615" s="6">
        <v>48</v>
      </c>
      <c r="H2615" s="1" t="s">
        <v>139</v>
      </c>
    </row>
    <row r="2616" spans="1:8" ht="12.75">
      <c r="A2616" s="2">
        <v>29</v>
      </c>
      <c r="B2616">
        <v>29</v>
      </c>
      <c r="C2616" s="4">
        <v>12</v>
      </c>
      <c r="D2616" s="5">
        <v>141</v>
      </c>
      <c r="E2616">
        <v>125</v>
      </c>
      <c r="F2616" s="6">
        <v>138</v>
      </c>
      <c r="H2616" s="1" t="s">
        <v>140</v>
      </c>
    </row>
    <row r="2620" spans="1:8" ht="12.75">
      <c r="A2620" s="2">
        <v>81</v>
      </c>
      <c r="B2620">
        <v>78</v>
      </c>
      <c r="C2620" s="4">
        <v>52</v>
      </c>
      <c r="D2620" s="5">
        <v>27</v>
      </c>
      <c r="E2620">
        <v>25</v>
      </c>
      <c r="F2620" s="6">
        <v>23</v>
      </c>
      <c r="H2620" s="1" t="s">
        <v>141</v>
      </c>
    </row>
    <row r="2625" spans="1:8" ht="12.75">
      <c r="A2625" s="2">
        <v>50</v>
      </c>
      <c r="B2625">
        <v>49</v>
      </c>
      <c r="C2625" s="4">
        <v>39</v>
      </c>
      <c r="D2625" s="5">
        <v>12</v>
      </c>
      <c r="E2625">
        <v>12</v>
      </c>
      <c r="F2625" s="6">
        <v>12</v>
      </c>
      <c r="H2625" s="1" t="s">
        <v>142</v>
      </c>
    </row>
    <row r="2630" spans="1:8" ht="12.75">
      <c r="A2630" s="2">
        <v>155</v>
      </c>
      <c r="B2630">
        <v>170</v>
      </c>
      <c r="C2630" s="4">
        <v>141</v>
      </c>
      <c r="D2630" s="5">
        <v>20</v>
      </c>
      <c r="E2630">
        <v>18</v>
      </c>
      <c r="F2630" s="6">
        <v>19</v>
      </c>
      <c r="H2630" s="1" t="s">
        <v>143</v>
      </c>
    </row>
    <row r="2633" spans="1:8" ht="12.75">
      <c r="A2633" s="2">
        <v>238</v>
      </c>
      <c r="B2633">
        <v>296</v>
      </c>
      <c r="C2633" s="4">
        <v>234</v>
      </c>
      <c r="D2633" s="5">
        <v>46</v>
      </c>
      <c r="E2633">
        <v>67</v>
      </c>
      <c r="F2633" s="6">
        <v>47</v>
      </c>
      <c r="H2633" s="1" t="s">
        <v>144</v>
      </c>
    </row>
    <row r="2637" spans="1:8" ht="12.75">
      <c r="A2637" s="2">
        <v>124</v>
      </c>
      <c r="B2637">
        <v>140</v>
      </c>
      <c r="C2637" s="4">
        <v>248</v>
      </c>
      <c r="D2637" s="5">
        <v>35</v>
      </c>
      <c r="E2637">
        <v>40</v>
      </c>
      <c r="F2637" s="6">
        <v>69</v>
      </c>
      <c r="H2637" s="1" t="s">
        <v>145</v>
      </c>
    </row>
    <row r="2643" spans="1:8" ht="12.75">
      <c r="A2643" s="2">
        <v>146</v>
      </c>
      <c r="B2643">
        <v>163</v>
      </c>
      <c r="C2643" s="4">
        <v>323</v>
      </c>
      <c r="D2643" s="5">
        <v>34</v>
      </c>
      <c r="E2643">
        <v>41</v>
      </c>
      <c r="F2643" s="6">
        <v>87</v>
      </c>
      <c r="H2643" s="1" t="s">
        <v>146</v>
      </c>
    </row>
    <row r="2649" spans="1:8" ht="12.75">
      <c r="A2649" s="2">
        <v>8</v>
      </c>
      <c r="B2649">
        <v>10</v>
      </c>
      <c r="C2649" s="4">
        <v>1</v>
      </c>
      <c r="D2649" s="5">
        <v>7</v>
      </c>
      <c r="E2649">
        <v>9</v>
      </c>
      <c r="F2649" s="6">
        <v>1</v>
      </c>
      <c r="H2649" s="1" t="s">
        <v>147</v>
      </c>
    </row>
    <row r="2661" spans="1:8" ht="12.75">
      <c r="A2661" s="2">
        <v>12</v>
      </c>
      <c r="B2661">
        <v>10</v>
      </c>
      <c r="C2661" s="4">
        <v>2</v>
      </c>
      <c r="D2661" s="5">
        <v>5</v>
      </c>
      <c r="E2661">
        <v>5</v>
      </c>
      <c r="F2661" s="6">
        <v>2</v>
      </c>
      <c r="H2661" s="1" t="s">
        <v>148</v>
      </c>
    </row>
    <row r="2678" spans="1:8" ht="12.75">
      <c r="A2678" s="2">
        <v>1</v>
      </c>
      <c r="B2678">
        <v>1</v>
      </c>
      <c r="C2678" s="4">
        <v>1</v>
      </c>
      <c r="D2678" s="5">
        <v>1</v>
      </c>
      <c r="E2678">
        <v>1</v>
      </c>
      <c r="F2678" s="6">
        <v>1</v>
      </c>
      <c r="H2678" s="1" t="s">
        <v>149</v>
      </c>
    </row>
    <row r="2689" spans="1:8" ht="12.75">
      <c r="A2689" s="2">
        <v>11</v>
      </c>
      <c r="B2689">
        <v>9</v>
      </c>
      <c r="C2689" s="4">
        <v>7</v>
      </c>
      <c r="D2689" s="5">
        <v>3</v>
      </c>
      <c r="E2689">
        <v>3</v>
      </c>
      <c r="F2689" s="6">
        <v>2</v>
      </c>
      <c r="H2689" s="1" t="s">
        <v>150</v>
      </c>
    </row>
    <row r="2693" spans="1:8" ht="12.75">
      <c r="A2693" s="2">
        <v>21</v>
      </c>
      <c r="B2693">
        <v>29</v>
      </c>
      <c r="C2693" s="4">
        <v>13</v>
      </c>
      <c r="D2693" s="5">
        <v>4</v>
      </c>
      <c r="E2693">
        <v>5</v>
      </c>
      <c r="F2693" s="6">
        <v>3</v>
      </c>
      <c r="H2693" s="1" t="s">
        <v>151</v>
      </c>
    </row>
    <row r="2696" spans="1:8" ht="12.75">
      <c r="A2696" s="2">
        <v>11</v>
      </c>
      <c r="B2696">
        <v>16</v>
      </c>
      <c r="C2696" s="4">
        <v>6</v>
      </c>
      <c r="D2696" s="5">
        <v>8</v>
      </c>
      <c r="E2696">
        <v>8</v>
      </c>
      <c r="F2696" s="6">
        <v>4</v>
      </c>
      <c r="H2696" s="1" t="s">
        <v>152</v>
      </c>
    </row>
    <row r="2699" spans="1:8" ht="12.75">
      <c r="A2699" s="2">
        <v>721</v>
      </c>
      <c r="B2699">
        <v>80</v>
      </c>
      <c r="C2699" s="4">
        <v>850</v>
      </c>
      <c r="D2699" s="5">
        <v>151</v>
      </c>
      <c r="E2699">
        <v>23</v>
      </c>
      <c r="F2699" s="6">
        <v>185</v>
      </c>
      <c r="H2699" s="1" t="s">
        <v>153</v>
      </c>
    </row>
    <row r="2703" spans="1:8" ht="12.75">
      <c r="A2703" s="2">
        <v>52</v>
      </c>
      <c r="B2703">
        <v>52</v>
      </c>
      <c r="C2703" s="4">
        <v>37</v>
      </c>
      <c r="D2703" s="5">
        <v>20</v>
      </c>
      <c r="E2703">
        <v>19</v>
      </c>
      <c r="F2703" s="6">
        <v>21</v>
      </c>
      <c r="H2703" s="1" t="s">
        <v>154</v>
      </c>
    </row>
    <row r="2705" spans="1:8" ht="12.75">
      <c r="A2705" s="2">
        <v>30</v>
      </c>
      <c r="B2705">
        <v>31</v>
      </c>
      <c r="C2705" s="4">
        <v>35</v>
      </c>
      <c r="D2705" s="5">
        <v>11</v>
      </c>
      <c r="E2705">
        <v>12</v>
      </c>
      <c r="F2705" s="6">
        <v>15</v>
      </c>
      <c r="H2705" s="1" t="s">
        <v>155</v>
      </c>
    </row>
    <row r="2707" spans="1:8" s="26" customFormat="1" ht="12.75">
      <c r="A2707" s="26">
        <v>34</v>
      </c>
      <c r="B2707" s="26">
        <v>34</v>
      </c>
      <c r="C2707" s="26">
        <v>16</v>
      </c>
      <c r="D2707" s="26">
        <v>13</v>
      </c>
      <c r="E2707" s="26">
        <v>13</v>
      </c>
      <c r="F2707" s="26">
        <v>13</v>
      </c>
      <c r="H2707" s="29" t="s">
        <v>156</v>
      </c>
    </row>
    <row r="2712" spans="1:8" ht="12.75">
      <c r="A2712" s="2">
        <v>8</v>
      </c>
      <c r="B2712">
        <v>7</v>
      </c>
      <c r="C2712" s="4">
        <v>4</v>
      </c>
      <c r="D2712" s="5">
        <v>1</v>
      </c>
      <c r="E2712">
        <v>1</v>
      </c>
      <c r="F2712" s="6">
        <v>1</v>
      </c>
      <c r="H2712" s="1" t="s">
        <v>157</v>
      </c>
    </row>
    <row r="2715" spans="1:8" ht="12.75">
      <c r="A2715" s="2">
        <v>13</v>
      </c>
      <c r="B2715">
        <v>14</v>
      </c>
      <c r="C2715" s="4">
        <v>8</v>
      </c>
      <c r="D2715" s="5">
        <v>3</v>
      </c>
      <c r="E2715">
        <v>3</v>
      </c>
      <c r="F2715" s="6">
        <v>2</v>
      </c>
      <c r="H2715" s="1" t="s">
        <v>158</v>
      </c>
    </row>
    <row r="2718" spans="1:8" ht="12.75">
      <c r="A2718" s="2">
        <v>38</v>
      </c>
      <c r="B2718">
        <v>13</v>
      </c>
      <c r="C2718" s="4">
        <v>12</v>
      </c>
      <c r="D2718" s="5">
        <v>14</v>
      </c>
      <c r="E2718">
        <v>8</v>
      </c>
      <c r="F2718" s="6">
        <v>11</v>
      </c>
      <c r="H2718" s="1" t="s">
        <v>159</v>
      </c>
    </row>
    <row r="2719" spans="1:8" ht="12.75">
      <c r="A2719" s="2">
        <v>36</v>
      </c>
      <c r="B2719">
        <v>14</v>
      </c>
      <c r="C2719" s="4">
        <v>14</v>
      </c>
      <c r="D2719" s="5">
        <v>14</v>
      </c>
      <c r="E2719">
        <v>9</v>
      </c>
      <c r="F2719" s="6">
        <v>12</v>
      </c>
      <c r="H2719" s="1" t="s">
        <v>160</v>
      </c>
    </row>
    <row r="2720" spans="1:8" ht="12.75">
      <c r="A2720" s="2">
        <v>17</v>
      </c>
      <c r="B2720">
        <v>7</v>
      </c>
      <c r="C2720" s="4">
        <v>6</v>
      </c>
      <c r="D2720" s="5">
        <v>9</v>
      </c>
      <c r="E2720">
        <v>6</v>
      </c>
      <c r="F2720" s="6">
        <v>4</v>
      </c>
      <c r="H2720" s="1" t="s">
        <v>161</v>
      </c>
    </row>
    <row r="2721" spans="1:8" ht="12.75">
      <c r="A2721" s="2">
        <v>8</v>
      </c>
      <c r="B2721">
        <v>6</v>
      </c>
      <c r="C2721" s="4">
        <v>3</v>
      </c>
      <c r="D2721" s="5">
        <v>4</v>
      </c>
      <c r="E2721">
        <v>5</v>
      </c>
      <c r="F2721" s="6">
        <v>3</v>
      </c>
      <c r="H2721" s="1" t="s">
        <v>162</v>
      </c>
    </row>
    <row r="2722" spans="1:8" ht="12.75">
      <c r="A2722" s="2">
        <v>9</v>
      </c>
      <c r="B2722">
        <v>5</v>
      </c>
      <c r="C2722" s="4">
        <v>3</v>
      </c>
      <c r="D2722" s="5">
        <v>4</v>
      </c>
      <c r="E2722">
        <v>4</v>
      </c>
      <c r="F2722" s="6">
        <v>3</v>
      </c>
      <c r="H2722" s="1" t="s">
        <v>163</v>
      </c>
    </row>
    <row r="2723" spans="1:8" ht="12.75">
      <c r="A2723" s="2">
        <v>5</v>
      </c>
      <c r="B2723">
        <v>6</v>
      </c>
      <c r="C2723" s="4">
        <v>9</v>
      </c>
      <c r="D2723" s="5">
        <v>4</v>
      </c>
      <c r="E2723">
        <v>5</v>
      </c>
      <c r="F2723" s="6">
        <v>8</v>
      </c>
      <c r="H2723" s="1" t="s">
        <v>164</v>
      </c>
    </row>
    <row r="2738" spans="1:8" ht="12.75">
      <c r="A2738" s="2">
        <v>33</v>
      </c>
      <c r="B2738">
        <v>33</v>
      </c>
      <c r="C2738" s="4">
        <v>16</v>
      </c>
      <c r="D2738" s="5">
        <v>87</v>
      </c>
      <c r="E2738">
        <v>85</v>
      </c>
      <c r="F2738" s="6">
        <v>101</v>
      </c>
      <c r="H2738" s="1" t="s">
        <v>165</v>
      </c>
    </row>
    <row r="2742" spans="1:8" ht="12.75">
      <c r="A2742" s="2">
        <v>23</v>
      </c>
      <c r="B2742">
        <v>22</v>
      </c>
      <c r="C2742" s="4">
        <v>24</v>
      </c>
      <c r="D2742" s="5">
        <v>12</v>
      </c>
      <c r="E2742">
        <v>12</v>
      </c>
      <c r="F2742" s="6">
        <v>15</v>
      </c>
      <c r="H2742" s="1" t="s">
        <v>166</v>
      </c>
    </row>
    <row r="2749" spans="1:8" ht="12.75">
      <c r="A2749" s="2">
        <v>29</v>
      </c>
      <c r="B2749">
        <v>31</v>
      </c>
      <c r="C2749" s="4">
        <v>56</v>
      </c>
      <c r="D2749" s="5">
        <v>10</v>
      </c>
      <c r="E2749">
        <v>11</v>
      </c>
      <c r="F2749" s="6">
        <v>23</v>
      </c>
      <c r="H2749" s="1" t="s">
        <v>167</v>
      </c>
    </row>
    <row r="2752" spans="1:8" ht="12.75">
      <c r="A2752" s="2">
        <v>24</v>
      </c>
      <c r="B2752">
        <v>16</v>
      </c>
      <c r="C2752" s="4">
        <v>25</v>
      </c>
      <c r="D2752" s="5">
        <v>9</v>
      </c>
      <c r="E2752">
        <v>6</v>
      </c>
      <c r="F2752" s="6">
        <v>10</v>
      </c>
      <c r="H2752" s="1" t="s">
        <v>168</v>
      </c>
    </row>
    <row r="2756" spans="1:8" ht="12.75">
      <c r="A2756" s="2">
        <v>25</v>
      </c>
      <c r="B2756">
        <v>16</v>
      </c>
      <c r="C2756" s="4">
        <v>26</v>
      </c>
      <c r="D2756" s="5">
        <v>10</v>
      </c>
      <c r="E2756">
        <v>5</v>
      </c>
      <c r="F2756" s="6">
        <v>10</v>
      </c>
      <c r="H2756" s="1" t="s">
        <v>169</v>
      </c>
    </row>
    <row r="2760" spans="1:8" ht="12.75">
      <c r="A2760" s="2">
        <v>3</v>
      </c>
      <c r="B2760">
        <v>3</v>
      </c>
      <c r="C2760" s="4">
        <v>4</v>
      </c>
      <c r="D2760" s="5">
        <v>2</v>
      </c>
      <c r="E2760">
        <v>2</v>
      </c>
      <c r="F2760" s="6">
        <v>2</v>
      </c>
      <c r="H2760" s="1" t="s">
        <v>170</v>
      </c>
    </row>
    <row r="2764" spans="1:8" ht="12.75">
      <c r="A2764" s="2">
        <v>3</v>
      </c>
      <c r="B2764">
        <v>3</v>
      </c>
      <c r="C2764" s="4">
        <v>3</v>
      </c>
      <c r="D2764" s="5">
        <v>2</v>
      </c>
      <c r="E2764">
        <v>2</v>
      </c>
      <c r="F2764" s="6">
        <v>2</v>
      </c>
      <c r="H2764" s="1" t="s">
        <v>280</v>
      </c>
    </row>
    <row r="2768" spans="1:8" s="26" customFormat="1" ht="12.75">
      <c r="A2768" s="26">
        <v>799</v>
      </c>
      <c r="B2768" s="26">
        <v>458</v>
      </c>
      <c r="C2768" s="26">
        <v>1155</v>
      </c>
      <c r="D2768" s="26">
        <v>193</v>
      </c>
      <c r="E2768" s="26">
        <v>122</v>
      </c>
      <c r="F2768" s="26">
        <v>278</v>
      </c>
      <c r="H2768" s="29" t="s">
        <v>171</v>
      </c>
    </row>
    <row r="2770" spans="1:8" ht="12.75">
      <c r="A2770" s="2">
        <v>451</v>
      </c>
      <c r="B2770">
        <v>154</v>
      </c>
      <c r="C2770" s="4">
        <v>562</v>
      </c>
      <c r="D2770" s="5">
        <v>117</v>
      </c>
      <c r="E2770">
        <v>54</v>
      </c>
      <c r="F2770" s="6">
        <v>150</v>
      </c>
      <c r="H2770" s="1" t="s">
        <v>172</v>
      </c>
    </row>
    <row r="2772" spans="1:8" ht="12.75">
      <c r="A2772" s="2">
        <v>418</v>
      </c>
      <c r="B2772">
        <v>169</v>
      </c>
      <c r="C2772" s="4">
        <v>540</v>
      </c>
      <c r="D2772" s="5">
        <v>110</v>
      </c>
      <c r="E2772">
        <v>54</v>
      </c>
      <c r="F2772" s="6">
        <v>143</v>
      </c>
      <c r="H2772" s="1" t="s">
        <v>173</v>
      </c>
    </row>
    <row r="2774" spans="1:8" ht="12.75">
      <c r="A2774" s="2">
        <v>198</v>
      </c>
      <c r="B2774">
        <v>37</v>
      </c>
      <c r="C2774" s="4">
        <v>175</v>
      </c>
      <c r="D2774" s="5">
        <v>64</v>
      </c>
      <c r="E2774">
        <v>16</v>
      </c>
      <c r="F2774" s="6">
        <v>58</v>
      </c>
      <c r="H2774" s="1" t="s">
        <v>174</v>
      </c>
    </row>
    <row r="2776" spans="1:8" ht="12.75">
      <c r="A2776" s="2">
        <v>253</v>
      </c>
      <c r="B2776">
        <v>74</v>
      </c>
      <c r="C2776" s="4">
        <v>243</v>
      </c>
      <c r="D2776" s="5">
        <v>75</v>
      </c>
      <c r="E2776">
        <v>31</v>
      </c>
      <c r="F2776" s="6">
        <v>72</v>
      </c>
      <c r="H2776" s="1" t="s">
        <v>175</v>
      </c>
    </row>
    <row r="2778" spans="1:8" ht="12.75">
      <c r="A2778" s="2">
        <v>2328</v>
      </c>
      <c r="B2778">
        <v>3490</v>
      </c>
      <c r="C2778" s="4">
        <v>2216</v>
      </c>
      <c r="D2778" s="5">
        <v>539</v>
      </c>
      <c r="E2778">
        <v>761</v>
      </c>
      <c r="F2778" s="6">
        <v>520</v>
      </c>
      <c r="H2778" s="1" t="s">
        <v>176</v>
      </c>
    </row>
    <row r="2780" spans="1:8" ht="12.75">
      <c r="A2780" s="2">
        <v>90</v>
      </c>
      <c r="B2780">
        <v>18</v>
      </c>
      <c r="C2780" s="4">
        <v>29</v>
      </c>
      <c r="D2780" s="5">
        <v>29</v>
      </c>
      <c r="E2780">
        <v>8</v>
      </c>
      <c r="F2780" s="6">
        <v>12</v>
      </c>
      <c r="H2780" s="1" t="s">
        <v>177</v>
      </c>
    </row>
    <row r="2782" spans="1:8" ht="12.75">
      <c r="A2782" s="2">
        <v>359</v>
      </c>
      <c r="B2782">
        <v>104</v>
      </c>
      <c r="C2782" s="4">
        <v>238</v>
      </c>
      <c r="D2782" s="5">
        <v>95</v>
      </c>
      <c r="E2782">
        <v>35</v>
      </c>
      <c r="F2782" s="6">
        <v>68</v>
      </c>
      <c r="H2782" s="1" t="s">
        <v>178</v>
      </c>
    </row>
    <row r="2784" spans="1:8" ht="12.75">
      <c r="A2784" s="2">
        <v>100</v>
      </c>
      <c r="B2784">
        <v>96</v>
      </c>
      <c r="C2784" s="4">
        <v>93</v>
      </c>
      <c r="D2784" s="5">
        <v>15</v>
      </c>
      <c r="E2784">
        <v>14</v>
      </c>
      <c r="F2784" s="6">
        <v>13</v>
      </c>
      <c r="H2784" s="1" t="s">
        <v>179</v>
      </c>
    </row>
    <row r="2787" spans="1:8" ht="12.75">
      <c r="A2787" s="2">
        <v>97</v>
      </c>
      <c r="B2787">
        <v>95</v>
      </c>
      <c r="C2787" s="4">
        <v>90</v>
      </c>
      <c r="D2787" s="5">
        <v>15</v>
      </c>
      <c r="E2787">
        <v>15</v>
      </c>
      <c r="F2787" s="6">
        <v>12</v>
      </c>
      <c r="H2787" s="1" t="s">
        <v>180</v>
      </c>
    </row>
    <row r="2790" spans="1:8" ht="12.75">
      <c r="A2790" s="2">
        <v>103</v>
      </c>
      <c r="B2790">
        <v>103</v>
      </c>
      <c r="C2790" s="4">
        <v>104</v>
      </c>
      <c r="D2790" s="5">
        <v>17</v>
      </c>
      <c r="E2790">
        <v>16</v>
      </c>
      <c r="F2790" s="6">
        <v>14</v>
      </c>
      <c r="H2790" s="1" t="s">
        <v>181</v>
      </c>
    </row>
    <row r="2793" spans="1:8" ht="12.75">
      <c r="A2793" s="2">
        <v>175</v>
      </c>
      <c r="B2793">
        <v>175</v>
      </c>
      <c r="C2793" s="4">
        <v>177</v>
      </c>
      <c r="D2793" s="5">
        <v>31</v>
      </c>
      <c r="E2793">
        <v>31</v>
      </c>
      <c r="F2793" s="6">
        <v>29</v>
      </c>
      <c r="H2793" s="1" t="s">
        <v>182</v>
      </c>
    </row>
    <row r="2796" spans="1:8" ht="12.75">
      <c r="A2796" s="2">
        <v>158</v>
      </c>
      <c r="B2796">
        <v>156</v>
      </c>
      <c r="C2796" s="4">
        <v>142</v>
      </c>
      <c r="D2796" s="5">
        <v>25</v>
      </c>
      <c r="E2796">
        <v>24</v>
      </c>
      <c r="F2796" s="6">
        <v>15</v>
      </c>
      <c r="H2796" s="1" t="s">
        <v>183</v>
      </c>
    </row>
    <row r="2799" spans="1:8" ht="12.75">
      <c r="A2799" s="2">
        <v>20</v>
      </c>
      <c r="B2799">
        <v>20</v>
      </c>
      <c r="C2799" s="4">
        <v>20</v>
      </c>
      <c r="D2799" s="5">
        <v>6</v>
      </c>
      <c r="E2799">
        <v>6</v>
      </c>
      <c r="F2799" s="6">
        <v>6</v>
      </c>
      <c r="H2799" s="1" t="s">
        <v>184</v>
      </c>
    </row>
    <row r="2802" spans="1:8" ht="12.75">
      <c r="A2802" s="2">
        <v>104</v>
      </c>
      <c r="B2802">
        <v>106</v>
      </c>
      <c r="C2802" s="4">
        <v>97</v>
      </c>
      <c r="D2802" s="5">
        <v>15</v>
      </c>
      <c r="E2802">
        <v>15</v>
      </c>
      <c r="F2802" s="6">
        <v>14</v>
      </c>
      <c r="H2802" s="1" t="s">
        <v>185</v>
      </c>
    </row>
    <row r="2805" spans="1:8" ht="12.75">
      <c r="A2805" s="2">
        <v>164</v>
      </c>
      <c r="B2805">
        <v>180</v>
      </c>
      <c r="C2805" s="4">
        <v>158</v>
      </c>
      <c r="D2805" s="5">
        <v>29</v>
      </c>
      <c r="E2805">
        <v>32</v>
      </c>
      <c r="F2805" s="6">
        <v>30</v>
      </c>
      <c r="H2805" s="1" t="s">
        <v>186</v>
      </c>
    </row>
    <row r="2808" spans="1:8" ht="12.75">
      <c r="A2808" s="2">
        <v>20</v>
      </c>
      <c r="B2808">
        <v>19</v>
      </c>
      <c r="C2808" s="4">
        <v>21</v>
      </c>
      <c r="D2808" s="5">
        <v>6</v>
      </c>
      <c r="E2808">
        <v>6</v>
      </c>
      <c r="F2808" s="6">
        <v>6</v>
      </c>
      <c r="H2808" s="1" t="s">
        <v>187</v>
      </c>
    </row>
    <row r="2811" spans="1:8" ht="12.75">
      <c r="A2811" s="2">
        <v>105</v>
      </c>
      <c r="B2811">
        <v>113</v>
      </c>
      <c r="C2811" s="4">
        <v>100</v>
      </c>
      <c r="D2811" s="5">
        <v>15</v>
      </c>
      <c r="E2811">
        <v>17</v>
      </c>
      <c r="F2811" s="6">
        <v>13</v>
      </c>
      <c r="H2811" s="1" t="s">
        <v>188</v>
      </c>
    </row>
    <row r="2814" spans="1:8" ht="12.75">
      <c r="A2814" s="2">
        <v>157</v>
      </c>
      <c r="B2814">
        <v>194</v>
      </c>
      <c r="C2814" s="4">
        <v>115</v>
      </c>
      <c r="D2814" s="5">
        <v>29</v>
      </c>
      <c r="E2814">
        <v>39</v>
      </c>
      <c r="F2814" s="6">
        <v>18</v>
      </c>
      <c r="H2814" s="1" t="s">
        <v>189</v>
      </c>
    </row>
    <row r="2817" spans="1:8" ht="12.75">
      <c r="A2817" s="2">
        <v>145</v>
      </c>
      <c r="B2817">
        <v>175</v>
      </c>
      <c r="C2817" s="4">
        <v>102</v>
      </c>
      <c r="D2817" s="5">
        <v>29</v>
      </c>
      <c r="E2817">
        <v>36</v>
      </c>
      <c r="F2817" s="6">
        <v>16</v>
      </c>
      <c r="H2817" s="1" t="s">
        <v>190</v>
      </c>
    </row>
    <row r="2820" spans="1:8" ht="12.75">
      <c r="A2820" s="2">
        <v>3</v>
      </c>
      <c r="B2820">
        <v>3</v>
      </c>
      <c r="C2820" s="4">
        <v>3</v>
      </c>
      <c r="D2820" s="5">
        <v>1</v>
      </c>
      <c r="E2820">
        <v>1</v>
      </c>
      <c r="F2820" s="6">
        <v>1</v>
      </c>
      <c r="H2820" s="1" t="s">
        <v>191</v>
      </c>
    </row>
    <row r="2824" spans="1:8" ht="12.75">
      <c r="A2824" s="2">
        <v>21</v>
      </c>
      <c r="B2824">
        <v>26</v>
      </c>
      <c r="C2824" s="4">
        <v>18</v>
      </c>
      <c r="D2824" s="5">
        <v>5</v>
      </c>
      <c r="E2824">
        <v>5</v>
      </c>
      <c r="F2824" s="6">
        <v>2</v>
      </c>
      <c r="H2824" s="1" t="s">
        <v>192</v>
      </c>
    </row>
    <row r="2827" spans="1:8" ht="12.75">
      <c r="A2827" s="2">
        <v>12</v>
      </c>
      <c r="B2827">
        <v>11</v>
      </c>
      <c r="C2827" s="4">
        <v>12</v>
      </c>
      <c r="D2827" s="5">
        <v>4</v>
      </c>
      <c r="E2827">
        <v>4</v>
      </c>
      <c r="F2827" s="6">
        <v>4</v>
      </c>
      <c r="H2827" s="1" t="s">
        <v>193</v>
      </c>
    </row>
    <row r="2830" spans="1:8" ht="12.75">
      <c r="A2830" s="2">
        <v>73</v>
      </c>
      <c r="B2830">
        <v>69</v>
      </c>
      <c r="C2830" s="4">
        <v>61</v>
      </c>
      <c r="D2830" s="5">
        <v>12</v>
      </c>
      <c r="E2830">
        <v>11</v>
      </c>
      <c r="F2830" s="6">
        <v>11</v>
      </c>
      <c r="H2830" s="1" t="s">
        <v>194</v>
      </c>
    </row>
    <row r="2833" spans="1:8" ht="12.75">
      <c r="A2833" s="2">
        <v>89</v>
      </c>
      <c r="B2833">
        <v>63</v>
      </c>
      <c r="C2833" s="4">
        <v>52</v>
      </c>
      <c r="D2833" s="5">
        <v>13</v>
      </c>
      <c r="E2833">
        <v>10</v>
      </c>
      <c r="F2833" s="6">
        <v>8</v>
      </c>
      <c r="H2833" s="1" t="s">
        <v>195</v>
      </c>
    </row>
    <row r="2836" spans="1:8" ht="12.75">
      <c r="A2836" s="2">
        <v>73</v>
      </c>
      <c r="B2836">
        <v>69</v>
      </c>
      <c r="C2836" s="4">
        <v>60</v>
      </c>
      <c r="D2836" s="5">
        <v>12</v>
      </c>
      <c r="E2836">
        <v>11</v>
      </c>
      <c r="F2836" s="6">
        <v>10</v>
      </c>
      <c r="H2836" s="1" t="s">
        <v>196</v>
      </c>
    </row>
    <row r="2839" spans="1:8" ht="12.75">
      <c r="A2839" s="2">
        <v>2</v>
      </c>
      <c r="B2839">
        <v>2</v>
      </c>
      <c r="C2839" s="4">
        <v>2</v>
      </c>
      <c r="D2839" s="5">
        <v>2</v>
      </c>
      <c r="E2839">
        <v>2</v>
      </c>
      <c r="F2839" s="6">
        <v>2</v>
      </c>
      <c r="H2839" s="1" t="s">
        <v>197</v>
      </c>
    </row>
    <row r="2840" spans="1:8" ht="12.75">
      <c r="A2840" s="2">
        <v>8</v>
      </c>
      <c r="B2840">
        <v>6</v>
      </c>
      <c r="C2840" s="4">
        <v>7</v>
      </c>
      <c r="D2840" s="5">
        <v>3</v>
      </c>
      <c r="E2840">
        <v>3</v>
      </c>
      <c r="F2840" s="6">
        <v>3</v>
      </c>
      <c r="H2840" s="1" t="s">
        <v>198</v>
      </c>
    </row>
    <row r="2844" spans="1:8" ht="12.75">
      <c r="A2844" s="2">
        <v>16</v>
      </c>
      <c r="B2844">
        <v>13</v>
      </c>
      <c r="C2844" s="4">
        <v>12</v>
      </c>
      <c r="D2844" s="5">
        <v>9</v>
      </c>
      <c r="E2844">
        <v>9</v>
      </c>
      <c r="F2844" s="6">
        <v>6</v>
      </c>
      <c r="H2844" s="1" t="s">
        <v>199</v>
      </c>
    </row>
    <row r="2851" spans="1:8" ht="12.75">
      <c r="A2851" s="2">
        <v>8</v>
      </c>
      <c r="B2851">
        <v>7</v>
      </c>
      <c r="C2851" s="4">
        <v>6</v>
      </c>
      <c r="D2851" s="5">
        <v>4</v>
      </c>
      <c r="E2851">
        <v>3</v>
      </c>
      <c r="F2851" s="6">
        <v>3</v>
      </c>
      <c r="H2851" s="1" t="s">
        <v>200</v>
      </c>
    </row>
    <row r="2854" spans="1:8" ht="12.75">
      <c r="A2854" s="2">
        <v>13</v>
      </c>
      <c r="B2854">
        <v>14</v>
      </c>
      <c r="C2854" s="4">
        <v>14</v>
      </c>
      <c r="D2854" s="5">
        <v>8</v>
      </c>
      <c r="E2854">
        <v>7</v>
      </c>
      <c r="F2854" s="6">
        <v>7</v>
      </c>
      <c r="H2854" s="1" t="s">
        <v>201</v>
      </c>
    </row>
    <row r="2860" spans="1:8" ht="12.75">
      <c r="A2860" s="2">
        <v>14</v>
      </c>
      <c r="B2860">
        <v>20</v>
      </c>
      <c r="C2860" s="4">
        <v>15</v>
      </c>
      <c r="D2860" s="5">
        <v>3</v>
      </c>
      <c r="E2860">
        <v>5</v>
      </c>
      <c r="F2860" s="6">
        <v>4</v>
      </c>
      <c r="H2860" s="1" t="s">
        <v>202</v>
      </c>
    </row>
    <row r="2866" spans="1:8" ht="12.75">
      <c r="A2866" s="2">
        <v>238</v>
      </c>
      <c r="B2866">
        <v>246</v>
      </c>
      <c r="C2866" s="4">
        <v>191</v>
      </c>
      <c r="D2866" s="5">
        <v>347</v>
      </c>
      <c r="E2866">
        <v>401</v>
      </c>
      <c r="F2866" s="6">
        <v>603</v>
      </c>
      <c r="H2866" s="1" t="s">
        <v>203</v>
      </c>
    </row>
    <row r="2868" spans="1:8" ht="12.75">
      <c r="A2868" s="2">
        <v>12</v>
      </c>
      <c r="B2868">
        <v>12</v>
      </c>
      <c r="C2868" s="4">
        <v>10</v>
      </c>
      <c r="D2868" s="5">
        <v>8</v>
      </c>
      <c r="E2868">
        <v>8</v>
      </c>
      <c r="F2868" s="6">
        <v>6</v>
      </c>
      <c r="H2868" s="1" t="s">
        <v>204</v>
      </c>
    </row>
    <row r="2875" spans="1:8" ht="12.75">
      <c r="A2875" s="2">
        <v>12</v>
      </c>
      <c r="B2875">
        <v>16</v>
      </c>
      <c r="C2875" s="4">
        <v>12</v>
      </c>
      <c r="D2875" s="5">
        <v>6</v>
      </c>
      <c r="E2875">
        <v>6</v>
      </c>
      <c r="F2875" s="6">
        <v>6</v>
      </c>
      <c r="H2875" s="1" t="s">
        <v>205</v>
      </c>
    </row>
    <row r="2879" spans="1:8" ht="12.75">
      <c r="A2879" s="2">
        <v>13</v>
      </c>
      <c r="B2879">
        <v>15</v>
      </c>
      <c r="C2879" s="4">
        <v>13</v>
      </c>
      <c r="D2879" s="5">
        <v>6</v>
      </c>
      <c r="E2879">
        <v>6</v>
      </c>
      <c r="F2879" s="6">
        <v>6</v>
      </c>
      <c r="H2879" s="1" t="s">
        <v>206</v>
      </c>
    </row>
    <row r="2883" spans="1:8" ht="12.75">
      <c r="A2883" s="2">
        <v>15</v>
      </c>
      <c r="B2883">
        <v>17</v>
      </c>
      <c r="C2883" s="4">
        <v>14</v>
      </c>
      <c r="D2883" s="5">
        <v>6</v>
      </c>
      <c r="E2883">
        <v>6</v>
      </c>
      <c r="F2883" s="6">
        <v>6</v>
      </c>
      <c r="H2883" s="1" t="s">
        <v>207</v>
      </c>
    </row>
    <row r="2887" spans="1:8" ht="12.75">
      <c r="A2887" s="2">
        <v>5</v>
      </c>
      <c r="B2887">
        <v>8</v>
      </c>
      <c r="C2887" s="4">
        <v>4</v>
      </c>
      <c r="D2887" s="5">
        <v>2</v>
      </c>
      <c r="E2887">
        <v>3</v>
      </c>
      <c r="F2887" s="6">
        <v>3</v>
      </c>
      <c r="H2887" s="1" t="s">
        <v>208</v>
      </c>
    </row>
    <row r="2891" spans="1:8" ht="12.75">
      <c r="A2891" s="2">
        <v>3</v>
      </c>
      <c r="B2891">
        <v>4</v>
      </c>
      <c r="C2891" s="4">
        <v>2</v>
      </c>
      <c r="D2891" s="5">
        <v>3</v>
      </c>
      <c r="E2891">
        <v>3</v>
      </c>
      <c r="F2891" s="6">
        <v>2</v>
      </c>
      <c r="H2891" s="1" t="s">
        <v>209</v>
      </c>
    </row>
    <row r="2895" spans="1:8" ht="12.75">
      <c r="A2895" s="2">
        <v>5</v>
      </c>
      <c r="B2895">
        <v>8</v>
      </c>
      <c r="C2895" s="4">
        <v>5</v>
      </c>
      <c r="D2895" s="5">
        <v>2</v>
      </c>
      <c r="E2895">
        <v>3</v>
      </c>
      <c r="F2895" s="6">
        <v>3</v>
      </c>
      <c r="H2895" s="1" t="s">
        <v>210</v>
      </c>
    </row>
    <row r="2899" spans="1:8" ht="12.75">
      <c r="A2899" s="2">
        <v>88</v>
      </c>
      <c r="B2899">
        <v>92</v>
      </c>
      <c r="C2899" s="4">
        <v>88</v>
      </c>
      <c r="D2899" s="5">
        <v>25</v>
      </c>
      <c r="E2899">
        <v>26</v>
      </c>
      <c r="F2899" s="6">
        <v>25</v>
      </c>
      <c r="H2899" s="1" t="s">
        <v>211</v>
      </c>
    </row>
    <row r="2902" spans="1:8" ht="12.75">
      <c r="A2902" s="2">
        <v>27</v>
      </c>
      <c r="B2902">
        <v>27</v>
      </c>
      <c r="C2902" s="4">
        <v>24</v>
      </c>
      <c r="D2902" s="5">
        <v>9</v>
      </c>
      <c r="E2902">
        <v>9</v>
      </c>
      <c r="F2902" s="6">
        <v>8</v>
      </c>
      <c r="H2902" s="1" t="s">
        <v>212</v>
      </c>
    </row>
    <row r="2905" spans="1:8" ht="12.75">
      <c r="A2905" s="2">
        <v>21</v>
      </c>
      <c r="B2905">
        <v>23</v>
      </c>
      <c r="C2905" s="4">
        <v>20</v>
      </c>
      <c r="D2905" s="5">
        <v>6</v>
      </c>
      <c r="E2905">
        <v>7</v>
      </c>
      <c r="F2905" s="6">
        <v>6</v>
      </c>
      <c r="H2905" s="1" t="s">
        <v>213</v>
      </c>
    </row>
    <row r="2909" spans="1:8" ht="12.75">
      <c r="A2909" s="2">
        <v>20</v>
      </c>
      <c r="B2909">
        <v>14</v>
      </c>
      <c r="C2909" s="4">
        <v>15</v>
      </c>
      <c r="D2909" s="5">
        <v>9</v>
      </c>
      <c r="E2909">
        <v>6</v>
      </c>
      <c r="F2909" s="6">
        <v>7</v>
      </c>
      <c r="H2909" s="1" t="s">
        <v>214</v>
      </c>
    </row>
    <row r="2913" spans="1:8" ht="12.75">
      <c r="A2913" s="2">
        <v>16</v>
      </c>
      <c r="B2913">
        <v>16</v>
      </c>
      <c r="C2913" s="4">
        <v>15</v>
      </c>
      <c r="D2913" s="5">
        <v>9</v>
      </c>
      <c r="E2913">
        <v>9</v>
      </c>
      <c r="F2913" s="6">
        <v>8</v>
      </c>
      <c r="H2913" s="1" t="s">
        <v>215</v>
      </c>
    </row>
    <row r="2917" spans="1:8" ht="12.75">
      <c r="A2917" s="2">
        <v>19</v>
      </c>
      <c r="B2917">
        <v>12</v>
      </c>
      <c r="C2917" s="4">
        <v>17</v>
      </c>
      <c r="D2917" s="5">
        <v>7</v>
      </c>
      <c r="E2917">
        <v>6</v>
      </c>
      <c r="F2917" s="6">
        <v>7</v>
      </c>
      <c r="H2917" s="1" t="s">
        <v>216</v>
      </c>
    </row>
    <row r="2921" spans="1:8" ht="12.75">
      <c r="A2921" s="2">
        <v>24</v>
      </c>
      <c r="B2921">
        <v>14</v>
      </c>
      <c r="C2921" s="4">
        <v>18</v>
      </c>
      <c r="D2921" s="5">
        <v>10</v>
      </c>
      <c r="E2921">
        <v>6</v>
      </c>
      <c r="F2921" s="6">
        <v>7</v>
      </c>
      <c r="H2921" s="1" t="s">
        <v>217</v>
      </c>
    </row>
    <row r="2925" spans="1:8" ht="12.75">
      <c r="A2925" s="2">
        <v>24</v>
      </c>
      <c r="B2925">
        <v>11</v>
      </c>
      <c r="C2925" s="4">
        <v>17</v>
      </c>
      <c r="D2925" s="5">
        <v>10</v>
      </c>
      <c r="E2925">
        <v>5</v>
      </c>
      <c r="F2925" s="6">
        <v>7</v>
      </c>
      <c r="H2925" s="1" t="s">
        <v>218</v>
      </c>
    </row>
    <row r="2929" spans="1:8" ht="12.75">
      <c r="A2929" s="2">
        <v>17</v>
      </c>
      <c r="B2929">
        <v>12</v>
      </c>
      <c r="C2929" s="4">
        <v>14</v>
      </c>
      <c r="D2929" s="5">
        <v>8</v>
      </c>
      <c r="E2929">
        <v>7</v>
      </c>
      <c r="F2929" s="6">
        <v>7</v>
      </c>
      <c r="H2929" s="1" t="s">
        <v>219</v>
      </c>
    </row>
    <row r="2933" spans="1:8" ht="12.75">
      <c r="A2933" s="2">
        <v>110</v>
      </c>
      <c r="B2933">
        <v>127</v>
      </c>
      <c r="C2933" s="4">
        <v>112</v>
      </c>
      <c r="D2933" s="5">
        <v>34</v>
      </c>
      <c r="E2933">
        <v>42</v>
      </c>
      <c r="F2933" s="6">
        <v>37</v>
      </c>
      <c r="H2933" s="1" t="s">
        <v>220</v>
      </c>
    </row>
    <row r="2937" spans="1:8" ht="12.75">
      <c r="A2937" s="2">
        <v>25</v>
      </c>
      <c r="B2937">
        <v>8</v>
      </c>
      <c r="C2937" s="4">
        <v>3</v>
      </c>
      <c r="D2937" s="5">
        <v>11</v>
      </c>
      <c r="E2937">
        <v>7</v>
      </c>
      <c r="F2937" s="6">
        <v>3</v>
      </c>
      <c r="H2937" s="1" t="s">
        <v>221</v>
      </c>
    </row>
    <row r="2941" spans="1:8" ht="12.75">
      <c r="A2941" s="2">
        <v>30</v>
      </c>
      <c r="B2941">
        <v>9</v>
      </c>
      <c r="C2941" s="4">
        <v>6</v>
      </c>
      <c r="D2941" s="5">
        <v>13</v>
      </c>
      <c r="E2941">
        <v>7</v>
      </c>
      <c r="F2941" s="6">
        <v>5</v>
      </c>
      <c r="H2941" s="1" t="s">
        <v>222</v>
      </c>
    </row>
    <row r="2945" spans="1:8" ht="12.75">
      <c r="A2945" s="2">
        <v>24</v>
      </c>
      <c r="B2945">
        <v>10</v>
      </c>
      <c r="C2945" s="4">
        <v>9</v>
      </c>
      <c r="D2945" s="5">
        <v>12</v>
      </c>
      <c r="E2945">
        <v>8</v>
      </c>
      <c r="F2945" s="6">
        <v>8</v>
      </c>
      <c r="H2945" s="1" t="s">
        <v>223</v>
      </c>
    </row>
    <row r="2949" spans="1:8" ht="12.75">
      <c r="A2949" s="2">
        <v>24</v>
      </c>
      <c r="B2949">
        <v>10</v>
      </c>
      <c r="C2949" s="4">
        <v>8</v>
      </c>
      <c r="D2949" s="5">
        <v>12</v>
      </c>
      <c r="E2949">
        <v>8</v>
      </c>
      <c r="F2949" s="6">
        <v>7</v>
      </c>
      <c r="H2949" s="1" t="s">
        <v>224</v>
      </c>
    </row>
    <row r="2953" spans="1:8" ht="12.75">
      <c r="A2953" s="2">
        <v>15</v>
      </c>
      <c r="B2953">
        <v>9</v>
      </c>
      <c r="C2953" s="4">
        <v>8</v>
      </c>
      <c r="D2953" s="5">
        <v>10</v>
      </c>
      <c r="E2953">
        <v>8</v>
      </c>
      <c r="F2953" s="6">
        <v>7</v>
      </c>
      <c r="H2953" s="1" t="s">
        <v>225</v>
      </c>
    </row>
    <row r="2957" spans="1:8" ht="12.75">
      <c r="A2957" s="2">
        <v>15</v>
      </c>
      <c r="B2957">
        <v>8</v>
      </c>
      <c r="C2957" s="4">
        <v>8</v>
      </c>
      <c r="D2957" s="5">
        <v>10</v>
      </c>
      <c r="E2957">
        <v>7</v>
      </c>
      <c r="F2957" s="6">
        <v>7</v>
      </c>
      <c r="H2957" s="1" t="s">
        <v>226</v>
      </c>
    </row>
    <row r="2961" spans="1:8" ht="12.75">
      <c r="A2961" s="2">
        <v>11</v>
      </c>
      <c r="B2961">
        <v>8</v>
      </c>
      <c r="C2961" s="4">
        <v>8</v>
      </c>
      <c r="D2961" s="5">
        <v>8</v>
      </c>
      <c r="E2961">
        <v>7</v>
      </c>
      <c r="F2961" s="6">
        <v>7</v>
      </c>
      <c r="H2961" s="1" t="s">
        <v>227</v>
      </c>
    </row>
    <row r="2965" spans="1:8" ht="12.75">
      <c r="A2965" s="2">
        <v>36</v>
      </c>
      <c r="B2965">
        <v>20</v>
      </c>
      <c r="C2965" s="4">
        <v>16</v>
      </c>
      <c r="D2965" s="5">
        <v>13</v>
      </c>
      <c r="E2965">
        <v>10</v>
      </c>
      <c r="F2965" s="6">
        <v>10</v>
      </c>
      <c r="H2965" s="1" t="s">
        <v>228</v>
      </c>
    </row>
    <row r="2969" spans="1:8" ht="12.75">
      <c r="A2969" s="2">
        <v>12</v>
      </c>
      <c r="B2969">
        <v>4</v>
      </c>
      <c r="C2969" s="4">
        <v>3</v>
      </c>
      <c r="D2969" s="5">
        <v>6</v>
      </c>
      <c r="E2969">
        <v>2</v>
      </c>
      <c r="F2969" s="6">
        <v>2</v>
      </c>
      <c r="H2969" s="1" t="s">
        <v>229</v>
      </c>
    </row>
    <row r="2973" spans="1:8" ht="12.75">
      <c r="A2973" s="2">
        <v>12</v>
      </c>
      <c r="B2973">
        <v>3</v>
      </c>
      <c r="C2973" s="4">
        <v>3</v>
      </c>
      <c r="D2973" s="5">
        <v>6</v>
      </c>
      <c r="E2973">
        <v>2</v>
      </c>
      <c r="F2973" s="6">
        <v>2</v>
      </c>
      <c r="H2973" s="1" t="s">
        <v>230</v>
      </c>
    </row>
    <row r="2977" spans="1:8" ht="12.75">
      <c r="A2977" s="2">
        <v>12</v>
      </c>
      <c r="B2977">
        <v>3</v>
      </c>
      <c r="C2977" s="4">
        <v>3</v>
      </c>
      <c r="D2977" s="5">
        <v>6</v>
      </c>
      <c r="E2977">
        <v>2</v>
      </c>
      <c r="F2977" s="6">
        <v>2</v>
      </c>
      <c r="H2977" s="1" t="s">
        <v>231</v>
      </c>
    </row>
    <row r="2981" spans="1:8" ht="12.75">
      <c r="A2981" s="2">
        <v>13</v>
      </c>
      <c r="B2981">
        <v>4</v>
      </c>
      <c r="C2981" s="4">
        <v>3</v>
      </c>
      <c r="D2981" s="5">
        <v>6</v>
      </c>
      <c r="E2981">
        <v>3</v>
      </c>
      <c r="F2981" s="6">
        <v>2</v>
      </c>
      <c r="H2981" s="1" t="s">
        <v>232</v>
      </c>
    </row>
    <row r="2985" spans="1:8" ht="12.75">
      <c r="A2985" s="2">
        <v>13</v>
      </c>
      <c r="B2985">
        <v>4</v>
      </c>
      <c r="C2985" s="4">
        <v>3</v>
      </c>
      <c r="D2985" s="5">
        <v>6</v>
      </c>
      <c r="E2985">
        <v>3</v>
      </c>
      <c r="F2985" s="6">
        <v>2</v>
      </c>
      <c r="H2985" s="1" t="s">
        <v>233</v>
      </c>
    </row>
    <row r="2989" spans="1:8" ht="12.75">
      <c r="A2989" s="2">
        <v>7</v>
      </c>
      <c r="B2989">
        <v>7</v>
      </c>
      <c r="C2989" s="4">
        <v>1</v>
      </c>
      <c r="D2989" s="5">
        <v>3</v>
      </c>
      <c r="E2989">
        <v>3</v>
      </c>
      <c r="F2989" s="6">
        <v>1</v>
      </c>
      <c r="H2989" s="1" t="s">
        <v>281</v>
      </c>
    </row>
    <row r="3007" spans="1:8" ht="12.75">
      <c r="A3007" s="2">
        <v>1903</v>
      </c>
      <c r="B3007">
        <v>2679</v>
      </c>
      <c r="C3007" s="4">
        <v>828</v>
      </c>
      <c r="D3007" s="5">
        <v>424</v>
      </c>
      <c r="E3007">
        <v>567</v>
      </c>
      <c r="F3007" s="6">
        <v>220</v>
      </c>
      <c r="H3007" s="1" t="s">
        <v>234</v>
      </c>
    </row>
    <row r="3010" spans="1:8" ht="12.75">
      <c r="A3010" s="2">
        <v>75</v>
      </c>
      <c r="B3010">
        <v>59</v>
      </c>
      <c r="C3010" s="4">
        <v>49</v>
      </c>
      <c r="D3010" s="5">
        <v>18</v>
      </c>
      <c r="E3010">
        <v>17</v>
      </c>
      <c r="F3010" s="6">
        <v>13</v>
      </c>
      <c r="H3010" s="1" t="s">
        <v>235</v>
      </c>
    </row>
    <row r="3026" spans="1:8" ht="12.75">
      <c r="A3026" s="2">
        <v>38</v>
      </c>
      <c r="B3026">
        <v>46</v>
      </c>
      <c r="C3026" s="4">
        <v>20</v>
      </c>
      <c r="D3026" s="5">
        <v>5</v>
      </c>
      <c r="E3026">
        <v>6</v>
      </c>
      <c r="F3026" s="6">
        <v>2</v>
      </c>
      <c r="H3026" s="1" t="s">
        <v>236</v>
      </c>
    </row>
    <row r="3032" spans="1:8" ht="12.75">
      <c r="A3032" s="2">
        <v>47</v>
      </c>
      <c r="B3032">
        <v>57</v>
      </c>
      <c r="C3032" s="4">
        <v>53</v>
      </c>
      <c r="D3032" s="5">
        <v>11</v>
      </c>
      <c r="E3032">
        <v>16</v>
      </c>
      <c r="F3032" s="6">
        <v>14</v>
      </c>
      <c r="H3032" s="1" t="s">
        <v>237</v>
      </c>
    </row>
    <row r="3039" spans="1:8" ht="12.75">
      <c r="A3039" s="2">
        <v>14</v>
      </c>
      <c r="B3039">
        <v>13</v>
      </c>
      <c r="C3039" s="4">
        <v>20</v>
      </c>
      <c r="D3039" s="5">
        <v>29</v>
      </c>
      <c r="E3039">
        <v>24</v>
      </c>
      <c r="F3039" s="6">
        <v>24</v>
      </c>
      <c r="H3039" s="1" t="s">
        <v>238</v>
      </c>
    </row>
    <row r="3044" spans="1:8" ht="12.75">
      <c r="A3044" s="2">
        <v>23</v>
      </c>
      <c r="B3044">
        <v>25</v>
      </c>
      <c r="C3044" s="4">
        <v>204</v>
      </c>
      <c r="D3044" s="5">
        <v>11</v>
      </c>
      <c r="E3044">
        <v>13</v>
      </c>
      <c r="F3044" s="6">
        <v>55</v>
      </c>
      <c r="H3044" s="1" t="s">
        <v>239</v>
      </c>
    </row>
    <row r="3050" spans="1:8" ht="12.75">
      <c r="A3050" s="2">
        <v>24</v>
      </c>
      <c r="B3050">
        <v>24</v>
      </c>
      <c r="C3050" s="4">
        <v>1856</v>
      </c>
      <c r="D3050" s="5">
        <v>12</v>
      </c>
      <c r="E3050">
        <v>12</v>
      </c>
      <c r="F3050" s="6">
        <v>403</v>
      </c>
      <c r="H3050" s="1" t="s">
        <v>240</v>
      </c>
    </row>
    <row r="3051" spans="1:8" ht="12.75">
      <c r="A3051" s="2">
        <v>2</v>
      </c>
      <c r="B3051">
        <v>2</v>
      </c>
      <c r="C3051" s="4">
        <v>28</v>
      </c>
      <c r="D3051" s="5">
        <v>1</v>
      </c>
      <c r="E3051">
        <v>1</v>
      </c>
      <c r="F3051" s="6">
        <v>121</v>
      </c>
      <c r="H3051" s="1" t="s">
        <v>241</v>
      </c>
    </row>
    <row r="3060" spans="1:8" ht="12.75">
      <c r="A3060" s="2">
        <v>51</v>
      </c>
      <c r="B3060">
        <v>36</v>
      </c>
      <c r="C3060" s="4">
        <v>4</v>
      </c>
      <c r="D3060" s="5">
        <v>19</v>
      </c>
      <c r="E3060">
        <v>18</v>
      </c>
      <c r="F3060" s="6">
        <v>3</v>
      </c>
      <c r="H3060" s="1" t="s">
        <v>242</v>
      </c>
    </row>
    <row r="3075" spans="1:8" ht="12.75">
      <c r="A3075" s="2">
        <v>96</v>
      </c>
      <c r="B3075">
        <v>95</v>
      </c>
      <c r="C3075" s="4">
        <v>86</v>
      </c>
      <c r="D3075" s="5">
        <v>40</v>
      </c>
      <c r="E3075">
        <v>41</v>
      </c>
      <c r="F3075" s="6">
        <v>33</v>
      </c>
      <c r="H3075" s="1" t="s">
        <v>243</v>
      </c>
    </row>
    <row r="3076" spans="1:8" ht="12.75">
      <c r="A3076" s="2">
        <v>28</v>
      </c>
      <c r="B3076">
        <v>42</v>
      </c>
      <c r="C3076" s="4">
        <v>42</v>
      </c>
      <c r="D3076" s="5">
        <v>1</v>
      </c>
      <c r="E3076">
        <v>1</v>
      </c>
      <c r="F3076" s="6">
        <v>1</v>
      </c>
      <c r="H3076" s="1" t="s">
        <v>244</v>
      </c>
    </row>
    <row r="3078" spans="1:8" ht="12.75">
      <c r="A3078" s="2">
        <v>270</v>
      </c>
      <c r="B3078">
        <v>311</v>
      </c>
      <c r="C3078" s="4">
        <v>99</v>
      </c>
      <c r="D3078" s="5">
        <v>82</v>
      </c>
      <c r="E3078">
        <v>99</v>
      </c>
      <c r="F3078" s="6">
        <v>43</v>
      </c>
      <c r="H3078" s="1" t="s">
        <v>245</v>
      </c>
    </row>
    <row r="3083" spans="1:8" ht="12.75">
      <c r="A3083" s="2">
        <v>15</v>
      </c>
      <c r="B3083">
        <v>29</v>
      </c>
      <c r="C3083" s="4">
        <v>19</v>
      </c>
      <c r="D3083" s="5">
        <v>5</v>
      </c>
      <c r="E3083">
        <v>7</v>
      </c>
      <c r="F3083" s="6">
        <v>6</v>
      </c>
      <c r="H3083" s="1" t="s">
        <v>246</v>
      </c>
    </row>
    <row r="3090" spans="1:8" ht="12.75">
      <c r="A3090" s="2">
        <v>65</v>
      </c>
      <c r="B3090">
        <v>70</v>
      </c>
      <c r="C3090" s="4">
        <v>22</v>
      </c>
      <c r="D3090" s="5">
        <v>28</v>
      </c>
      <c r="E3090">
        <v>33</v>
      </c>
      <c r="F3090" s="6">
        <v>10</v>
      </c>
      <c r="H3090" s="1" t="s">
        <v>247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Bogdan</dc:creator>
  <cp:keywords/>
  <dc:description/>
  <cp:lastModifiedBy>Bogdan</cp:lastModifiedBy>
  <cp:lastPrinted>2011-02-07T20:27:20Z</cp:lastPrinted>
  <dcterms:created xsi:type="dcterms:W3CDTF">2011-02-05T02:15:52Z</dcterms:created>
  <dcterms:modified xsi:type="dcterms:W3CDTF">2013-08-29T03:38:37Z</dcterms:modified>
  <cp:category/>
  <cp:version/>
  <cp:contentType/>
  <cp:contentStatus/>
</cp:coreProperties>
</file>